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20.4.1～\標準化委員会\59期\ウシオロゴ\改訂作業\"/>
    </mc:Choice>
  </mc:AlternateContent>
  <bookViews>
    <workbookView xWindow="240" yWindow="108" windowWidth="14940" windowHeight="9228" tabRatio="880"/>
  </bookViews>
  <sheets>
    <sheet name="1経営" sheetId="1" r:id="rId1"/>
    <sheet name="2.設計・開発プロセス" sheetId="14" r:id="rId2"/>
    <sheet name="3.仕入先の管理" sheetId="3" r:id="rId3"/>
    <sheet name="4.受入検査" sheetId="6" r:id="rId4"/>
    <sheet name="5.製造工程の管理" sheetId="7" r:id="rId5"/>
    <sheet name="6.設備管理" sheetId="4" r:id="rId6"/>
    <sheet name="7.変更管理" sheetId="5" r:id="rId7"/>
    <sheet name="8.不適合の管理" sheetId="8" r:id="rId8"/>
    <sheet name="9.出荷・トレース" sheetId="9" r:id="rId9"/>
    <sheet name="改善計画" sheetId="15" r:id="rId10"/>
  </sheets>
  <definedNames>
    <definedName name="OLE_LINK1" localSheetId="6">'7.変更管理'!$C$14</definedName>
    <definedName name="_xlnm.Print_Area" localSheetId="0">'1経営'!$A:$I</definedName>
    <definedName name="_xlnm.Print_Area" localSheetId="1">'2.設計・開発プロセス'!$A$1:$I$9</definedName>
    <definedName name="_xlnm.Print_Area" localSheetId="2">'3.仕入先の管理'!$A$1:$I$18</definedName>
    <definedName name="_xlnm.Print_Area" localSheetId="3">'4.受入検査'!$A$1:$I$13</definedName>
    <definedName name="_xlnm.Print_Area" localSheetId="4">'5.製造工程の管理'!$A$1:$I$13</definedName>
    <definedName name="_xlnm.Print_Area" localSheetId="5">'6.設備管理'!$A$1:$I$8</definedName>
    <definedName name="_xlnm.Print_Area" localSheetId="6">'7.変更管理'!$A$1:$I$9</definedName>
    <definedName name="_xlnm.Print_Area" localSheetId="7">'8.不適合の管理'!$B$1:$I$11</definedName>
    <definedName name="_xlnm.Print_Area" localSheetId="8">'9.出荷・トレース'!$A$1:$I$10</definedName>
    <definedName name="_xlnm.Print_Area" localSheetId="9">改善計画!$1:$23</definedName>
  </definedNames>
  <calcPr calcId="162913"/>
</workbook>
</file>

<file path=xl/calcChain.xml><?xml version="1.0" encoding="utf-8"?>
<calcChain xmlns="http://schemas.openxmlformats.org/spreadsheetml/2006/main">
  <c r="B33" i="1" l="1"/>
  <c r="B9" i="9" l="1"/>
  <c r="O18" i="6"/>
  <c r="O19" i="6"/>
  <c r="O17" i="6"/>
  <c r="O16" i="6"/>
  <c r="O15" i="6"/>
  <c r="M19" i="6"/>
  <c r="M18" i="6"/>
  <c r="M17" i="6"/>
  <c r="M16" i="6"/>
  <c r="M15" i="6"/>
  <c r="M16" i="9"/>
  <c r="M15" i="9"/>
  <c r="M14" i="9"/>
  <c r="M13" i="9"/>
  <c r="M12" i="9"/>
  <c r="M17" i="9" s="1"/>
  <c r="M9" i="4"/>
  <c r="M10" i="4"/>
  <c r="M11" i="4"/>
  <c r="M13" i="4"/>
  <c r="M12" i="4"/>
  <c r="O18" i="7"/>
  <c r="O17" i="7"/>
  <c r="O16" i="7"/>
  <c r="O15" i="7"/>
  <c r="O14" i="7"/>
  <c r="M18" i="7"/>
  <c r="M17" i="7"/>
  <c r="M16" i="7"/>
  <c r="M15" i="7"/>
  <c r="M14" i="7"/>
  <c r="O13" i="9"/>
  <c r="O14" i="9"/>
  <c r="O15" i="9"/>
  <c r="O12" i="9"/>
  <c r="N16" i="6"/>
  <c r="N15" i="7"/>
  <c r="N10" i="4"/>
  <c r="N13" i="9"/>
  <c r="N17" i="6"/>
  <c r="N16" i="7"/>
  <c r="N11" i="4"/>
  <c r="N14" i="9"/>
  <c r="N18" i="6"/>
  <c r="N17" i="7"/>
  <c r="N12" i="4"/>
  <c r="N15" i="9"/>
  <c r="N12" i="9"/>
  <c r="N9" i="4"/>
  <c r="N14" i="7"/>
  <c r="N15" i="6"/>
  <c r="O16" i="9"/>
  <c r="N16" i="9"/>
  <c r="N17" i="8"/>
  <c r="N16" i="8"/>
  <c r="N15" i="8"/>
  <c r="N14" i="8"/>
  <c r="N13" i="8"/>
  <c r="O18" i="8"/>
  <c r="O14" i="5"/>
  <c r="N14" i="5"/>
  <c r="O15" i="5"/>
  <c r="N15" i="5"/>
  <c r="O16" i="5"/>
  <c r="N16" i="5"/>
  <c r="O17" i="5"/>
  <c r="N17" i="5"/>
  <c r="O13" i="5"/>
  <c r="N13" i="5"/>
  <c r="O14" i="4"/>
  <c r="N13" i="4"/>
  <c r="N14" i="4"/>
  <c r="N18" i="7"/>
  <c r="N19" i="6"/>
  <c r="L15" i="6"/>
  <c r="O20" i="6"/>
  <c r="O23" i="3"/>
  <c r="N23" i="3"/>
  <c r="O22" i="3"/>
  <c r="N22" i="3"/>
  <c r="O21" i="3"/>
  <c r="N21" i="3"/>
  <c r="O20" i="3"/>
  <c r="N20" i="3"/>
  <c r="O19" i="3"/>
  <c r="N19" i="3"/>
  <c r="N24" i="3"/>
  <c r="O10" i="14"/>
  <c r="O14" i="14"/>
  <c r="O12" i="14"/>
  <c r="O11" i="14"/>
  <c r="N15" i="14"/>
  <c r="O39" i="1"/>
  <c r="O38" i="1"/>
  <c r="O37" i="1"/>
  <c r="O36" i="1"/>
  <c r="O35" i="1"/>
  <c r="N39" i="1"/>
  <c r="N38" i="1"/>
  <c r="N37" i="1"/>
  <c r="N36" i="1"/>
  <c r="N35" i="1"/>
  <c r="L10" i="14"/>
  <c r="L11" i="14"/>
  <c r="L12" i="14"/>
  <c r="L13" i="14"/>
  <c r="L14" i="14"/>
  <c r="M14" i="14"/>
  <c r="M13" i="14"/>
  <c r="M12" i="14"/>
  <c r="M11" i="14"/>
  <c r="M10" i="14"/>
  <c r="B1" i="14"/>
  <c r="D2" i="14"/>
  <c r="B3" i="14"/>
  <c r="C3" i="14"/>
  <c r="D3" i="14"/>
  <c r="E3" i="14"/>
  <c r="F3" i="14"/>
  <c r="G3" i="14"/>
  <c r="H3" i="14"/>
  <c r="I3" i="14"/>
  <c r="B8" i="14"/>
  <c r="C3" i="9"/>
  <c r="D3" i="9"/>
  <c r="E3" i="9"/>
  <c r="F3" i="9"/>
  <c r="G3" i="9"/>
  <c r="H3" i="9"/>
  <c r="I3" i="9"/>
  <c r="B3" i="9"/>
  <c r="B1" i="9"/>
  <c r="C3" i="8"/>
  <c r="D3" i="8"/>
  <c r="E3" i="8"/>
  <c r="F3" i="8"/>
  <c r="G3" i="8"/>
  <c r="H3" i="8"/>
  <c r="I3" i="8"/>
  <c r="B3" i="8"/>
  <c r="B1" i="8"/>
  <c r="C3" i="5"/>
  <c r="D3" i="5"/>
  <c r="E3" i="5"/>
  <c r="F3" i="5"/>
  <c r="G3" i="5"/>
  <c r="H3" i="5"/>
  <c r="I3" i="5"/>
  <c r="B3" i="5"/>
  <c r="B1" i="5"/>
  <c r="C3" i="4"/>
  <c r="D3" i="4"/>
  <c r="E3" i="4"/>
  <c r="F3" i="4"/>
  <c r="G3" i="4"/>
  <c r="H3" i="4"/>
  <c r="I3" i="4"/>
  <c r="B3" i="4"/>
  <c r="B1" i="4"/>
  <c r="C3" i="7"/>
  <c r="D3" i="7"/>
  <c r="E3" i="7"/>
  <c r="F3" i="7"/>
  <c r="G3" i="7"/>
  <c r="H3" i="7"/>
  <c r="I3" i="7"/>
  <c r="B3" i="7"/>
  <c r="B1" i="7"/>
  <c r="C3" i="6"/>
  <c r="D3" i="6"/>
  <c r="E3" i="6"/>
  <c r="F3" i="6"/>
  <c r="G3" i="6"/>
  <c r="H3" i="6"/>
  <c r="I3" i="6"/>
  <c r="B3" i="6"/>
  <c r="B1" i="6"/>
  <c r="C3" i="3"/>
  <c r="D3" i="3"/>
  <c r="E3" i="3"/>
  <c r="F3" i="3"/>
  <c r="G3" i="3"/>
  <c r="H3" i="3"/>
  <c r="I3" i="3"/>
  <c r="B3" i="3"/>
  <c r="B1" i="3"/>
  <c r="C26" i="1"/>
  <c r="D26" i="1"/>
  <c r="E26" i="1"/>
  <c r="F26" i="1"/>
  <c r="G26" i="1"/>
  <c r="H26" i="1"/>
  <c r="I26" i="1"/>
  <c r="B26" i="1"/>
  <c r="B24" i="1"/>
  <c r="L12" i="4"/>
  <c r="L9" i="4"/>
  <c r="L10" i="4"/>
  <c r="L11" i="4"/>
  <c r="L15" i="9"/>
  <c r="L12" i="9"/>
  <c r="L13" i="9"/>
  <c r="L14" i="9"/>
  <c r="L16" i="6"/>
  <c r="L17" i="6"/>
  <c r="L18" i="6"/>
  <c r="L17" i="7"/>
  <c r="L14" i="7"/>
  <c r="L15" i="7"/>
  <c r="L16" i="7"/>
  <c r="B10" i="8"/>
  <c r="B8" i="5"/>
  <c r="B7" i="4"/>
  <c r="B12" i="7"/>
  <c r="B12" i="6"/>
  <c r="B17" i="3"/>
  <c r="M38" i="1"/>
  <c r="L38" i="1"/>
  <c r="M35" i="1"/>
  <c r="M36" i="1"/>
  <c r="M37" i="1"/>
  <c r="L35" i="1"/>
  <c r="L36" i="1"/>
  <c r="L37" i="1"/>
  <c r="L16" i="9"/>
  <c r="M14" i="8"/>
  <c r="L14" i="8"/>
  <c r="M15" i="8"/>
  <c r="L15" i="8"/>
  <c r="M16" i="8"/>
  <c r="L16" i="8"/>
  <c r="M17" i="8"/>
  <c r="L17" i="8"/>
  <c r="M13" i="8"/>
  <c r="M18" i="8" s="1"/>
  <c r="L13" i="8"/>
  <c r="M17" i="5"/>
  <c r="L17" i="5"/>
  <c r="M16" i="5"/>
  <c r="L16" i="5"/>
  <c r="M15" i="5"/>
  <c r="L15" i="5"/>
  <c r="M14" i="5"/>
  <c r="L14" i="5"/>
  <c r="M13" i="5"/>
  <c r="L13" i="5"/>
  <c r="L14" i="4"/>
  <c r="L13" i="4"/>
  <c r="M19" i="7"/>
  <c r="L18" i="7"/>
  <c r="M20" i="6"/>
  <c r="L19" i="6"/>
  <c r="M23" i="3"/>
  <c r="L23" i="3"/>
  <c r="M22" i="3"/>
  <c r="L22" i="3"/>
  <c r="M21" i="3"/>
  <c r="L21" i="3"/>
  <c r="M20" i="3"/>
  <c r="L20" i="3"/>
  <c r="M19" i="3"/>
  <c r="L19" i="3"/>
  <c r="L24" i="3" s="1"/>
  <c r="M39" i="1"/>
  <c r="L39" i="1"/>
  <c r="D2" i="9"/>
  <c r="D2" i="8"/>
  <c r="D2" i="5"/>
  <c r="D2" i="4"/>
  <c r="D2" i="7"/>
  <c r="D2" i="6"/>
  <c r="D2" i="3"/>
  <c r="L19" i="7"/>
  <c r="L15" i="14"/>
  <c r="M15" i="14"/>
  <c r="N40" i="1"/>
  <c r="O18" i="5"/>
  <c r="O15" i="14"/>
  <c r="L18" i="5" l="1"/>
  <c r="N18" i="8"/>
  <c r="N17" i="9"/>
  <c r="L20" i="6"/>
  <c r="M14" i="4"/>
  <c r="L17" i="9"/>
  <c r="O40" i="1"/>
  <c r="N20" i="6"/>
  <c r="L40" i="1"/>
  <c r="O19" i="7"/>
  <c r="O17" i="9"/>
  <c r="O24" i="3"/>
  <c r="N18" i="5"/>
  <c r="M18" i="5"/>
  <c r="L18" i="8"/>
  <c r="N19" i="7"/>
  <c r="M24" i="3"/>
  <c r="M40" i="1"/>
</calcChain>
</file>

<file path=xl/sharedStrings.xml><?xml version="1.0" encoding="utf-8"?>
<sst xmlns="http://schemas.openxmlformats.org/spreadsheetml/2006/main" count="547" uniqueCount="269">
  <si>
    <t xml:space="preserve">①検査仕様書が作製され検査項目、判断基準が明確になっていること。
②出荷検査記録に、ロット、検査員が明確になるよう記録されていること。
③出荷検査記録に管理対象含有化学物質が管理（閾値内）され保証されていること。
（例）
1)部材から製造工程にいたるまで不具合の情報が無いことを確認している。また、不具合があった場合には、適切な処置が確実に実施され問題ないことを確認している。
2)出荷検査で含有化学物質の測定を行っており、管理対象物質が閾値内であることを確認している。
④出荷検査成績書および梱包箱にRoHS対応表示するなどのウシオの要求事項に対応していること。
</t>
    <rPh sb="1" eb="3">
      <t>ケンサ</t>
    </rPh>
    <rPh sb="3" eb="5">
      <t>シヨウ</t>
    </rPh>
    <rPh sb="5" eb="6">
      <t>ショ</t>
    </rPh>
    <rPh sb="7" eb="9">
      <t>サクセイ</t>
    </rPh>
    <rPh sb="11" eb="13">
      <t>ケンサ</t>
    </rPh>
    <rPh sb="13" eb="15">
      <t>コウモク</t>
    </rPh>
    <rPh sb="16" eb="18">
      <t>ハンダン</t>
    </rPh>
    <rPh sb="18" eb="20">
      <t>キジュン</t>
    </rPh>
    <rPh sb="21" eb="23">
      <t>メイカク</t>
    </rPh>
    <phoneticPr fontId="3"/>
  </si>
  <si>
    <t xml:space="preserve">①生産設備が専用対応の場合。
生産設備は、含有化学物質管理対応品と未対応品を区別し専用で生産していること。また、間違って使われないような仕組み（識別）がされていること。　　　　　　　　　　　　　　　　　　　　　　　　　　　　　　　　　　　　　　　　　　　　　　　　　　　　　　　　　　　　　　　　　　　　　　　　　　　　　　　　　　②生産設備が共有の場合。
汚染防止の手順が設定されており、汚染防止の効果が確認されていること。
（汚染防止の手順は、絶対に汚染防止が図られる内容になっていること）
</t>
    <rPh sb="1" eb="3">
      <t>セイサン</t>
    </rPh>
    <rPh sb="3" eb="5">
      <t>セツビ</t>
    </rPh>
    <rPh sb="6" eb="8">
      <t>センヨウ</t>
    </rPh>
    <rPh sb="8" eb="10">
      <t>タイオウ</t>
    </rPh>
    <rPh sb="11" eb="13">
      <t>バアイ</t>
    </rPh>
    <rPh sb="15" eb="17">
      <t>セイサン</t>
    </rPh>
    <rPh sb="17" eb="19">
      <t>セツビ</t>
    </rPh>
    <rPh sb="21" eb="23">
      <t>ガンユウ</t>
    </rPh>
    <rPh sb="23" eb="25">
      <t>カガク</t>
    </rPh>
    <rPh sb="25" eb="27">
      <t>ブッシツ</t>
    </rPh>
    <rPh sb="27" eb="29">
      <t>カンリ</t>
    </rPh>
    <rPh sb="29" eb="31">
      <t>タイオウ</t>
    </rPh>
    <rPh sb="31" eb="32">
      <t>ヒン</t>
    </rPh>
    <rPh sb="33" eb="36">
      <t>ミタイオウ</t>
    </rPh>
    <rPh sb="36" eb="37">
      <t>ヒン</t>
    </rPh>
    <rPh sb="38" eb="40">
      <t>クベツ</t>
    </rPh>
    <rPh sb="41" eb="43">
      <t>センヨウ</t>
    </rPh>
    <rPh sb="44" eb="46">
      <t>セイサン</t>
    </rPh>
    <rPh sb="56" eb="58">
      <t>マチガ</t>
    </rPh>
    <rPh sb="60" eb="61">
      <t>ツカ</t>
    </rPh>
    <rPh sb="68" eb="70">
      <t>シク</t>
    </rPh>
    <rPh sb="72" eb="74">
      <t>シキベツ</t>
    </rPh>
    <phoneticPr fontId="3"/>
  </si>
  <si>
    <t xml:space="preserve">自社の工程内で酸化・反応等による化学物質の組成変化や、自社のリサイクル材料製造中に蒸発等により使用禁止物質の濃度が変化する場合は、それらに対し適正な管理を実施していること。（メッキ液の管理、ハンダ槽のハンダ管理など）
（例）
1)ハンダDip槽のハンダ含有鉛（メッキ液も同様）については、濃度の変化を考慮した管理方法を作業標準書で明確にし実施している。（定期的な成分分析）
2）三価クロムから六価クロムへの酸化・反応による組成変化がおきる工程を把握しており、適正に対応している。
</t>
    <rPh sb="3" eb="5">
      <t>コウテイ</t>
    </rPh>
    <rPh sb="5" eb="6">
      <t>ナイ</t>
    </rPh>
    <rPh sb="21" eb="23">
      <t>ソセイ</t>
    </rPh>
    <rPh sb="23" eb="25">
      <t>ヘンカ</t>
    </rPh>
    <rPh sb="27" eb="29">
      <t>ジシャ</t>
    </rPh>
    <rPh sb="37" eb="39">
      <t>セイゾウ</t>
    </rPh>
    <rPh sb="39" eb="40">
      <t>ナカ</t>
    </rPh>
    <rPh sb="43" eb="44">
      <t>トウ</t>
    </rPh>
    <rPh sb="47" eb="49">
      <t>シヨウ</t>
    </rPh>
    <rPh sb="49" eb="51">
      <t>キンシ</t>
    </rPh>
    <rPh sb="51" eb="53">
      <t>ブッシツ</t>
    </rPh>
    <rPh sb="54" eb="56">
      <t>ノウド</t>
    </rPh>
    <rPh sb="57" eb="59">
      <t>ヘンカ</t>
    </rPh>
    <rPh sb="69" eb="70">
      <t>タイ</t>
    </rPh>
    <rPh sb="74" eb="76">
      <t>カンリ</t>
    </rPh>
    <rPh sb="77" eb="79">
      <t>ジッシ</t>
    </rPh>
    <rPh sb="90" eb="91">
      <t>エキ</t>
    </rPh>
    <rPh sb="92" eb="94">
      <t>カンリ</t>
    </rPh>
    <rPh sb="98" eb="99">
      <t>ソウ</t>
    </rPh>
    <rPh sb="103" eb="105">
      <t>カンリ</t>
    </rPh>
    <rPh sb="110" eb="111">
      <t>レイ</t>
    </rPh>
    <rPh sb="126" eb="128">
      <t>ガンユウ</t>
    </rPh>
    <rPh sb="133" eb="134">
      <t>エキ</t>
    </rPh>
    <rPh sb="135" eb="137">
      <t>ドウヨウ</t>
    </rPh>
    <rPh sb="150" eb="152">
      <t>コウリョ</t>
    </rPh>
    <rPh sb="169" eb="171">
      <t>ジッシ</t>
    </rPh>
    <rPh sb="177" eb="180">
      <t>テイキテキ</t>
    </rPh>
    <rPh sb="181" eb="183">
      <t>セイブン</t>
    </rPh>
    <rPh sb="183" eb="185">
      <t>ブンセキ</t>
    </rPh>
    <rPh sb="189" eb="191">
      <t>サンカ</t>
    </rPh>
    <phoneticPr fontId="3"/>
  </si>
  <si>
    <t xml:space="preserve">①日常点検（始業点検や条件管理）は実施方法が明確で実施されている。
②設備・機械の登録したリストがあり、保全・メンテナンスが確実に実施され記録が保管されている。
</t>
    <rPh sb="1" eb="3">
      <t>ニチジョウ</t>
    </rPh>
    <rPh sb="3" eb="5">
      <t>テンケン</t>
    </rPh>
    <rPh sb="6" eb="8">
      <t>シギョウ</t>
    </rPh>
    <rPh sb="8" eb="10">
      <t>テンケン</t>
    </rPh>
    <rPh sb="11" eb="13">
      <t>ジョウケン</t>
    </rPh>
    <rPh sb="13" eb="15">
      <t>カンリ</t>
    </rPh>
    <rPh sb="17" eb="19">
      <t>ジッシ</t>
    </rPh>
    <rPh sb="19" eb="21">
      <t>ホウホウ</t>
    </rPh>
    <rPh sb="22" eb="24">
      <t>メイカク</t>
    </rPh>
    <rPh sb="25" eb="27">
      <t>ジッシ</t>
    </rPh>
    <phoneticPr fontId="3"/>
  </si>
  <si>
    <t xml:space="preserve">①日常点検（始業点検や条件管理）は実施方法が明確で実施されている。
②金型・冶工具の登録したリストがあり、保全・メンテナンスが確実に実施され記録が保管されている。
</t>
    <rPh sb="1" eb="3">
      <t>ニチジョウ</t>
    </rPh>
    <rPh sb="3" eb="5">
      <t>テンケン</t>
    </rPh>
    <rPh sb="6" eb="8">
      <t>シギョウ</t>
    </rPh>
    <rPh sb="8" eb="10">
      <t>テンケン</t>
    </rPh>
    <rPh sb="11" eb="13">
      <t>ジョウケン</t>
    </rPh>
    <rPh sb="13" eb="15">
      <t>カンリ</t>
    </rPh>
    <rPh sb="17" eb="19">
      <t>ジッシ</t>
    </rPh>
    <rPh sb="19" eb="21">
      <t>ホウホウ</t>
    </rPh>
    <rPh sb="22" eb="24">
      <t>メイカク</t>
    </rPh>
    <rPh sb="25" eb="27">
      <t>ジッシ</t>
    </rPh>
    <rPh sb="35" eb="37">
      <t>カナガタ</t>
    </rPh>
    <rPh sb="38" eb="39">
      <t>ジ</t>
    </rPh>
    <rPh sb="39" eb="41">
      <t>コウグ</t>
    </rPh>
    <phoneticPr fontId="3"/>
  </si>
  <si>
    <t xml:space="preserve">①国家標準にトレースでき、定期的に校正された記録が保管されている。
②定められて通りに校正が実施され、校正記録が保管されると共に、有効期限の表示がされている。
</t>
    <rPh sb="1" eb="3">
      <t>コッカ</t>
    </rPh>
    <rPh sb="3" eb="5">
      <t>ヒョウジュン</t>
    </rPh>
    <rPh sb="13" eb="16">
      <t>テイキテキ</t>
    </rPh>
    <rPh sb="17" eb="19">
      <t>コウセイ</t>
    </rPh>
    <rPh sb="22" eb="24">
      <t>キロク</t>
    </rPh>
    <rPh sb="25" eb="27">
      <t>ホカン</t>
    </rPh>
    <phoneticPr fontId="3"/>
  </si>
  <si>
    <t xml:space="preserve">①内部品質監査の実施手順があり、年１回以上実施しており、その記録がある。
②内部品質監査の結果、問題事項については、改善処置を求め、改善の結果を確認している。
③内部品質監査と改善の結果を、経営責任者に報告している。
</t>
    <rPh sb="3" eb="5">
      <t>ヒンシツ</t>
    </rPh>
    <rPh sb="40" eb="42">
      <t>ヒンシツ</t>
    </rPh>
    <rPh sb="83" eb="85">
      <t>ヒンシツ</t>
    </rPh>
    <phoneticPr fontId="3"/>
  </si>
  <si>
    <t xml:space="preserve">経営責任者は、内部環境監査(製品含有化学物質管理に関する実施状況含む)、外部審査等の結果、また不具合発生状況を受け、課題事項がある場合は次期目標に反映する等、改善を実施していること。
</t>
    <rPh sb="0" eb="2">
      <t>ケイエイ</t>
    </rPh>
    <rPh sb="2" eb="5">
      <t>セキニンシャ</t>
    </rPh>
    <rPh sb="9" eb="11">
      <t>カンキョウ</t>
    </rPh>
    <rPh sb="32" eb="33">
      <t>フク</t>
    </rPh>
    <rPh sb="36" eb="38">
      <t>ガイブ</t>
    </rPh>
    <rPh sb="38" eb="40">
      <t>シンサ</t>
    </rPh>
    <rPh sb="40" eb="41">
      <t>トウ</t>
    </rPh>
    <rPh sb="52" eb="54">
      <t>ジョウキョウ</t>
    </rPh>
    <rPh sb="65" eb="67">
      <t>バアイ</t>
    </rPh>
    <rPh sb="77" eb="78">
      <t>トウ</t>
    </rPh>
    <rPh sb="79" eb="81">
      <t>カイゼン</t>
    </rPh>
    <rPh sb="82" eb="84">
      <t>ジッシ</t>
    </rPh>
    <phoneticPr fontId="3"/>
  </si>
  <si>
    <t xml:space="preserve">製品含有化学物質についての要求事項（管理体制・禁止物質の扱い・データ提供等。）を定めており、仕入先に伝達・指導ができていること。
</t>
    <rPh sb="40" eb="41">
      <t>サダ</t>
    </rPh>
    <rPh sb="46" eb="48">
      <t>シイレ</t>
    </rPh>
    <rPh sb="48" eb="49">
      <t>サキ</t>
    </rPh>
    <phoneticPr fontId="3"/>
  </si>
  <si>
    <t xml:space="preserve">仕入先に要求した内容について，仕入先の実施状況を監査などで確認し，不適合項目に関しては、適宜改善をうながしている。
</t>
    <rPh sb="0" eb="2">
      <t>シイレ</t>
    </rPh>
    <rPh sb="2" eb="3">
      <t>サキ</t>
    </rPh>
    <rPh sb="15" eb="17">
      <t>シイレ</t>
    </rPh>
    <rPh sb="17" eb="18">
      <t>サキ</t>
    </rPh>
    <rPh sb="24" eb="26">
      <t>カンサ</t>
    </rPh>
    <rPh sb="33" eb="36">
      <t>フテキゴウ</t>
    </rPh>
    <rPh sb="36" eb="38">
      <t>コウモク</t>
    </rPh>
    <rPh sb="39" eb="40">
      <t>カン</t>
    </rPh>
    <phoneticPr fontId="3"/>
  </si>
  <si>
    <t xml:space="preserve">要求品質は文章により明確に伝えている。
</t>
    <rPh sb="0" eb="2">
      <t>ヨウキュウ</t>
    </rPh>
    <rPh sb="2" eb="4">
      <t>ヒンシツ</t>
    </rPh>
    <rPh sb="13" eb="14">
      <t>ツタ</t>
    </rPh>
    <phoneticPr fontId="3"/>
  </si>
  <si>
    <t xml:space="preserve">規定要求事項は文章により明確に伝えていること
</t>
    <rPh sb="15" eb="16">
      <t>ツタ</t>
    </rPh>
    <phoneticPr fontId="3"/>
  </si>
  <si>
    <t xml:space="preserve">①仕入先からの不具合対策の実施の確認し、その結果に基づきPDCAが回っている記録が保管されている。
②必要があれば仕入先を教育・指導している
③不具合発生時に再発防止を積極的に実施している。
</t>
    <rPh sb="1" eb="3">
      <t>シイレ</t>
    </rPh>
    <rPh sb="3" eb="4">
      <t>サキ</t>
    </rPh>
    <rPh sb="7" eb="10">
      <t>フグアイ</t>
    </rPh>
    <rPh sb="10" eb="11">
      <t>タイ</t>
    </rPh>
    <rPh sb="11" eb="12">
      <t>サク</t>
    </rPh>
    <rPh sb="13" eb="15">
      <t>ジッシ</t>
    </rPh>
    <rPh sb="16" eb="18">
      <t>カクニン</t>
    </rPh>
    <rPh sb="22" eb="24">
      <t>ケッカ</t>
    </rPh>
    <rPh sb="25" eb="26">
      <t>モト</t>
    </rPh>
    <rPh sb="33" eb="34">
      <t>マワ</t>
    </rPh>
    <rPh sb="38" eb="40">
      <t>キロク</t>
    </rPh>
    <rPh sb="41" eb="43">
      <t>ホカン</t>
    </rPh>
    <rPh sb="51" eb="53">
      <t>ヒツヨウ</t>
    </rPh>
    <phoneticPr fontId="3"/>
  </si>
  <si>
    <t xml:space="preserve">①仕入先からの不具合対策の実施の確認し、その結果に基づきPDCAが回っている記録が保管されていること
②必要があれば仕入先を教育・指導している
③不具合発生時に再発防止を積極的に実施していること
</t>
    <rPh sb="1" eb="3">
      <t>シイレ</t>
    </rPh>
    <rPh sb="3" eb="4">
      <t>サキ</t>
    </rPh>
    <rPh sb="7" eb="10">
      <t>フグアイ</t>
    </rPh>
    <rPh sb="10" eb="11">
      <t>タイ</t>
    </rPh>
    <rPh sb="11" eb="12">
      <t>サク</t>
    </rPh>
    <rPh sb="13" eb="15">
      <t>ジッシ</t>
    </rPh>
    <rPh sb="16" eb="18">
      <t>カクニン</t>
    </rPh>
    <rPh sb="22" eb="24">
      <t>ケッカ</t>
    </rPh>
    <rPh sb="25" eb="26">
      <t>モト</t>
    </rPh>
    <rPh sb="33" eb="34">
      <t>マワ</t>
    </rPh>
    <rPh sb="38" eb="40">
      <t>キロク</t>
    </rPh>
    <rPh sb="41" eb="43">
      <t>ホカン</t>
    </rPh>
    <rPh sb="52" eb="54">
      <t>ヒツヨウ</t>
    </rPh>
    <rPh sb="58" eb="60">
      <t>シイレ</t>
    </rPh>
    <rPh sb="60" eb="61">
      <t>サキ</t>
    </rPh>
    <rPh sb="62" eb="64">
      <t>キョウイク</t>
    </rPh>
    <rPh sb="65" eb="67">
      <t>シドウ</t>
    </rPh>
    <phoneticPr fontId="3"/>
  </si>
  <si>
    <t xml:space="preserve">①部品、材料の受け入れ検査の基準があり、部品、材料にあわせた適切な方法であること。
　（自社測定、サプライヤーデータ検証、適合証明確認など）
②必要に応じ（疑義が生じた場合など）、外部測定機関を含み、測定・確認可能な体制が出来上がっていること。
③自社で測定設備を有している場合は、材料により測定可能／不可能等の区別を行うなど、適切な管理がされていること。また、測定不可な物に関しては、外部測定機関等を活用して測定可能な状態にあること。
</t>
    <rPh sb="124" eb="126">
      <t>ジシャ</t>
    </rPh>
    <rPh sb="127" eb="129">
      <t>ソクテイ</t>
    </rPh>
    <rPh sb="129" eb="131">
      <t>セツビ</t>
    </rPh>
    <rPh sb="132" eb="133">
      <t>ユウ</t>
    </rPh>
    <rPh sb="137" eb="139">
      <t>バアイ</t>
    </rPh>
    <rPh sb="141" eb="143">
      <t>ザイリョウ</t>
    </rPh>
    <rPh sb="146" eb="148">
      <t>ソクテイ</t>
    </rPh>
    <rPh sb="148" eb="150">
      <t>カノウ</t>
    </rPh>
    <rPh sb="151" eb="154">
      <t>フカノウ</t>
    </rPh>
    <rPh sb="154" eb="155">
      <t>トウ</t>
    </rPh>
    <rPh sb="156" eb="158">
      <t>クベツ</t>
    </rPh>
    <rPh sb="159" eb="160">
      <t>オコナ</t>
    </rPh>
    <rPh sb="164" eb="166">
      <t>テキセツ</t>
    </rPh>
    <rPh sb="167" eb="169">
      <t>カンリ</t>
    </rPh>
    <rPh sb="181" eb="183">
      <t>ソクテイ</t>
    </rPh>
    <rPh sb="183" eb="185">
      <t>フカ</t>
    </rPh>
    <rPh sb="186" eb="187">
      <t>モノ</t>
    </rPh>
    <rPh sb="188" eb="189">
      <t>カン</t>
    </rPh>
    <rPh sb="193" eb="195">
      <t>ガイブ</t>
    </rPh>
    <rPh sb="195" eb="197">
      <t>ソクテイ</t>
    </rPh>
    <rPh sb="197" eb="199">
      <t>キカン</t>
    </rPh>
    <rPh sb="199" eb="200">
      <t>トウ</t>
    </rPh>
    <rPh sb="201" eb="203">
      <t>カツヨウ</t>
    </rPh>
    <rPh sb="205" eb="207">
      <t>ソクテイ</t>
    </rPh>
    <rPh sb="207" eb="209">
      <t>カノウ</t>
    </rPh>
    <rPh sb="210" eb="212">
      <t>ジョウタイ</t>
    </rPh>
    <phoneticPr fontId="3"/>
  </si>
  <si>
    <t xml:space="preserve">受入検査記録は整備保管されている。
</t>
    <rPh sb="0" eb="2">
      <t>ウケイレ</t>
    </rPh>
    <rPh sb="2" eb="4">
      <t>ケンサ</t>
    </rPh>
    <rPh sb="4" eb="6">
      <t>キロク</t>
    </rPh>
    <rPh sb="7" eb="9">
      <t>セイビ</t>
    </rPh>
    <rPh sb="9" eb="11">
      <t>ホカン</t>
    </rPh>
    <phoneticPr fontId="3"/>
  </si>
  <si>
    <t xml:space="preserve">受入検査記録は整備保管されていること。
</t>
    <rPh sb="0" eb="2">
      <t>ウケイレ</t>
    </rPh>
    <rPh sb="2" eb="4">
      <t>ケンサ</t>
    </rPh>
    <rPh sb="4" eb="6">
      <t>キロク</t>
    </rPh>
    <rPh sb="7" eb="9">
      <t>セイビ</t>
    </rPh>
    <rPh sb="9" eb="11">
      <t>ホカン</t>
    </rPh>
    <phoneticPr fontId="3"/>
  </si>
  <si>
    <t xml:space="preserve">①入庫した部品、材料に関しては、含有化学物質管理対応品と、未対応品が、混入しないような識別処置がとられていること。
②部品、材料の払い出しに当たり、含有化学物質管理対応品と、未対応品が間違えなく払い出される様になっていること。
</t>
    <rPh sb="59" eb="61">
      <t>ブヒン</t>
    </rPh>
    <rPh sb="62" eb="64">
      <t>ザイリョウ</t>
    </rPh>
    <rPh sb="65" eb="66">
      <t>ハラ</t>
    </rPh>
    <rPh sb="67" eb="68">
      <t>ダ</t>
    </rPh>
    <rPh sb="70" eb="71">
      <t>ア</t>
    </rPh>
    <rPh sb="74" eb="76">
      <t>ガンユウ</t>
    </rPh>
    <rPh sb="76" eb="78">
      <t>カガク</t>
    </rPh>
    <rPh sb="78" eb="80">
      <t>ブッシツ</t>
    </rPh>
    <rPh sb="80" eb="82">
      <t>カンリ</t>
    </rPh>
    <rPh sb="82" eb="84">
      <t>タイオウ</t>
    </rPh>
    <rPh sb="84" eb="85">
      <t>ヒン</t>
    </rPh>
    <rPh sb="87" eb="90">
      <t>ミタイオウ</t>
    </rPh>
    <rPh sb="90" eb="91">
      <t>ヒン</t>
    </rPh>
    <rPh sb="92" eb="94">
      <t>マチガ</t>
    </rPh>
    <rPh sb="97" eb="98">
      <t>ハラ</t>
    </rPh>
    <rPh sb="99" eb="100">
      <t>ダ</t>
    </rPh>
    <rPh sb="103" eb="104">
      <t>ヨウ</t>
    </rPh>
    <phoneticPr fontId="3"/>
  </si>
  <si>
    <t xml:space="preserve">①長期在庫品の品質見直し方法が文書化されている。
②定められた通り実施され、品質確認を実施した後に使用されており、見直し実施の記録が保管されている。
</t>
    <rPh sb="1" eb="3">
      <t>チョウキ</t>
    </rPh>
    <rPh sb="3" eb="5">
      <t>ザイコ</t>
    </rPh>
    <rPh sb="5" eb="6">
      <t>ヒン</t>
    </rPh>
    <rPh sb="7" eb="9">
      <t>ヒンシツ</t>
    </rPh>
    <rPh sb="9" eb="11">
      <t>ミナオ</t>
    </rPh>
    <rPh sb="12" eb="14">
      <t>ホウホウ</t>
    </rPh>
    <rPh sb="15" eb="17">
      <t>ブンショ</t>
    </rPh>
    <rPh sb="17" eb="18">
      <t>カ</t>
    </rPh>
    <rPh sb="26" eb="27">
      <t>サダ</t>
    </rPh>
    <rPh sb="31" eb="32">
      <t>トオ</t>
    </rPh>
    <rPh sb="33" eb="35">
      <t>ジッシ</t>
    </rPh>
    <rPh sb="38" eb="40">
      <t>ヒンシツ</t>
    </rPh>
    <rPh sb="40" eb="42">
      <t>カクニン</t>
    </rPh>
    <rPh sb="43" eb="45">
      <t>ジッシ</t>
    </rPh>
    <rPh sb="47" eb="48">
      <t>ノチ</t>
    </rPh>
    <rPh sb="49" eb="51">
      <t>シヨウ</t>
    </rPh>
    <rPh sb="57" eb="59">
      <t>ミナオ</t>
    </rPh>
    <rPh sb="60" eb="62">
      <t>ジッシ</t>
    </rPh>
    <rPh sb="63" eb="65">
      <t>キロク</t>
    </rPh>
    <rPh sb="66" eb="68">
      <t>ホカン</t>
    </rPh>
    <phoneticPr fontId="3"/>
  </si>
  <si>
    <t xml:space="preserve">整理整頓されている。
</t>
    <rPh sb="0" eb="2">
      <t>セイリ</t>
    </rPh>
    <rPh sb="2" eb="4">
      <t>セイトン</t>
    </rPh>
    <phoneticPr fontId="3"/>
  </si>
  <si>
    <t xml:space="preserve">製品製作にあたり、工程表・標準書・手順書に相当する文書が定められ、その通りに実施されている。
</t>
    <rPh sb="35" eb="36">
      <t>トオ</t>
    </rPh>
    <rPh sb="38" eb="40">
      <t>ジッシ</t>
    </rPh>
    <phoneticPr fontId="3"/>
  </si>
  <si>
    <t xml:space="preserve">①変更管理の運用を定めた規定があり、変更品の評価・変更履歴や社内関係者への連絡を含む処理手順を明確にしている。
②変更が発生した場合、在庫部材の処理・識別、変更実施時期等を明確にし、すべての工程において変更管理が確実に行われている。
</t>
    <rPh sb="18" eb="20">
      <t>ヘンコウ</t>
    </rPh>
    <rPh sb="20" eb="21">
      <t>ヒン</t>
    </rPh>
    <rPh sb="22" eb="24">
      <t>ヒョウカ</t>
    </rPh>
    <rPh sb="25" eb="27">
      <t>ヘンコウ</t>
    </rPh>
    <rPh sb="27" eb="29">
      <t>リレキ</t>
    </rPh>
    <rPh sb="57" eb="59">
      <t>ヘンコウ</t>
    </rPh>
    <rPh sb="60" eb="62">
      <t>ハッセイ</t>
    </rPh>
    <rPh sb="64" eb="66">
      <t>バアイ</t>
    </rPh>
    <rPh sb="67" eb="69">
      <t>ザイコ</t>
    </rPh>
    <rPh sb="69" eb="71">
      <t>ブザイ</t>
    </rPh>
    <rPh sb="72" eb="74">
      <t>ショリ</t>
    </rPh>
    <rPh sb="75" eb="77">
      <t>シキベツ</t>
    </rPh>
    <rPh sb="78" eb="80">
      <t>ヘンコウ</t>
    </rPh>
    <rPh sb="80" eb="82">
      <t>ジッシ</t>
    </rPh>
    <rPh sb="82" eb="84">
      <t>ジキ</t>
    </rPh>
    <rPh sb="84" eb="85">
      <t>トウ</t>
    </rPh>
    <rPh sb="86" eb="88">
      <t>メイカク</t>
    </rPh>
    <rPh sb="95" eb="97">
      <t>コウテイ</t>
    </rPh>
    <rPh sb="101" eb="103">
      <t>ヘンコウ</t>
    </rPh>
    <rPh sb="103" eb="105">
      <t>カンリ</t>
    </rPh>
    <rPh sb="106" eb="108">
      <t>カクジツ</t>
    </rPh>
    <rPh sb="109" eb="110">
      <t>オコナ</t>
    </rPh>
    <phoneticPr fontId="3"/>
  </si>
  <si>
    <t xml:space="preserve">不適合に対しては、原因追及が行われ、効果の確認を含む是正処置および予防処置がなされているとともに、部材を含み、必要と判断されるすべての工程に対して、水平展開が実施されている。
</t>
    <rPh sb="0" eb="3">
      <t>フテキゴウ</t>
    </rPh>
    <rPh sb="4" eb="5">
      <t>タイ</t>
    </rPh>
    <rPh sb="9" eb="11">
      <t>ゲンイン</t>
    </rPh>
    <rPh sb="11" eb="13">
      <t>ツイキュウ</t>
    </rPh>
    <rPh sb="14" eb="15">
      <t>オコナ</t>
    </rPh>
    <rPh sb="18" eb="20">
      <t>コウカ</t>
    </rPh>
    <rPh sb="21" eb="23">
      <t>カクニン</t>
    </rPh>
    <rPh sb="24" eb="25">
      <t>フク</t>
    </rPh>
    <rPh sb="26" eb="28">
      <t>ゼセイ</t>
    </rPh>
    <rPh sb="28" eb="30">
      <t>ショチ</t>
    </rPh>
    <rPh sb="33" eb="35">
      <t>ヨボウ</t>
    </rPh>
    <rPh sb="35" eb="37">
      <t>ショチ</t>
    </rPh>
    <rPh sb="49" eb="51">
      <t>ブザイ</t>
    </rPh>
    <rPh sb="52" eb="53">
      <t>フク</t>
    </rPh>
    <rPh sb="55" eb="57">
      <t>ヒツヨウ</t>
    </rPh>
    <rPh sb="58" eb="60">
      <t>ハンダン</t>
    </rPh>
    <rPh sb="67" eb="69">
      <t>コウテイ</t>
    </rPh>
    <rPh sb="70" eb="71">
      <t>タイ</t>
    </rPh>
    <rPh sb="74" eb="76">
      <t>スイヘイ</t>
    </rPh>
    <rPh sb="76" eb="78">
      <t>テンカイ</t>
    </rPh>
    <rPh sb="79" eb="81">
      <t>ジッシ</t>
    </rPh>
    <phoneticPr fontId="3"/>
  </si>
  <si>
    <t xml:space="preserve">梱包箱、および梱包関連部材に関しても、管理対象として同様の管理が実施されていること。
（梱包箱、パレット、PPバンド、ラッピングフィルムなど）
</t>
    <rPh sb="0" eb="3">
      <t>コンポウバコ</t>
    </rPh>
    <rPh sb="7" eb="9">
      <t>コンポウ</t>
    </rPh>
    <rPh sb="9" eb="11">
      <t>カンレン</t>
    </rPh>
    <rPh sb="11" eb="13">
      <t>ブザイ</t>
    </rPh>
    <rPh sb="14" eb="15">
      <t>カン</t>
    </rPh>
    <rPh sb="19" eb="21">
      <t>カンリ</t>
    </rPh>
    <rPh sb="21" eb="23">
      <t>タイショウ</t>
    </rPh>
    <rPh sb="26" eb="28">
      <t>ドウヨウ</t>
    </rPh>
    <rPh sb="29" eb="31">
      <t>カンリ</t>
    </rPh>
    <rPh sb="32" eb="34">
      <t>ジッシ</t>
    </rPh>
    <rPh sb="44" eb="47">
      <t>コンポウバコ</t>
    </rPh>
    <phoneticPr fontId="3"/>
  </si>
  <si>
    <t xml:space="preserve">品質記録類(調査データ・検査データ等)は適切に管理・保管がされている。
</t>
    <rPh sb="0" eb="2">
      <t>ヒンシツ</t>
    </rPh>
    <phoneticPr fontId="3"/>
  </si>
  <si>
    <t xml:space="preserve">環境記録類(調査データ・検査データ等)は適切に管理・保管がされている。
</t>
    <rPh sb="0" eb="2">
      <t>カンキョウ</t>
    </rPh>
    <phoneticPr fontId="3"/>
  </si>
  <si>
    <t xml:space="preserve">①内部環境監査の実施手順があり、年１回以上実施しており、その記録があること。(製品含有化学物質に関する内部監査等の社内確認)
②内部環境監査の結果、問題事項については、改善処置を求め、改善の結果を確認していること。
③内部環境監査と改善の結果を、経営責任者に報告していること。
</t>
    <rPh sb="3" eb="5">
      <t>カンキョウ</t>
    </rPh>
    <rPh sb="66" eb="68">
      <t>カンキョウ</t>
    </rPh>
    <rPh sb="111" eb="113">
      <t>カンキョウ</t>
    </rPh>
    <phoneticPr fontId="3"/>
  </si>
  <si>
    <t xml:space="preserve">経営責任者は、内部品質監査、外部審査等の結果、また不具合発生状況を受け、課題事項がある場合は次期目標に反映する等、改善を実施している。
</t>
    <rPh sb="0" eb="2">
      <t>ケイエイ</t>
    </rPh>
    <rPh sb="2" eb="5">
      <t>セキニンシャ</t>
    </rPh>
    <rPh sb="9" eb="11">
      <t>ヒンシツ</t>
    </rPh>
    <rPh sb="14" eb="16">
      <t>ガイブ</t>
    </rPh>
    <rPh sb="16" eb="18">
      <t>シンサ</t>
    </rPh>
    <rPh sb="18" eb="19">
      <t>トウ</t>
    </rPh>
    <rPh sb="30" eb="32">
      <t>ジョウキョウ</t>
    </rPh>
    <rPh sb="43" eb="45">
      <t>バアイ</t>
    </rPh>
    <rPh sb="55" eb="56">
      <t>トウ</t>
    </rPh>
    <rPh sb="57" eb="59">
      <t>カイゼン</t>
    </rPh>
    <rPh sb="60" eb="62">
      <t>ジッシ</t>
    </rPh>
    <phoneticPr fontId="3"/>
  </si>
  <si>
    <t xml:space="preserve">①環境方針は定期的に見直しを行い維持していること
②経営責任者(注１)承認の、製品含有化学物質に関する「取り組み(注２)」が盛り込まれた方針を作成し関係者へ周知している。
(注１) ：　1)事業責任者　2)事業所長　3)工場長
(注２) ：　1)環境規制への完全対応、　2)法規制、顧客要求遵守、　　　3)化学物質管理体制の構築
</t>
    <phoneticPr fontId="3"/>
  </si>
  <si>
    <t>方針を策定して、維持していること。</t>
    <phoneticPr fontId="3"/>
  </si>
  <si>
    <t xml:space="preserve"> 製品含有化学物質管理の対象となる「製品」、「工程」、「物質」を明確にしていること。
</t>
    <phoneticPr fontId="3"/>
  </si>
  <si>
    <t xml:space="preserve">管理すべき製品・工程・物質を明確にしていること。
</t>
    <phoneticPr fontId="3"/>
  </si>
  <si>
    <t xml:space="preserve">①構成部材がサブスタンス※１／プレパレーション※２である製品（又は製品の部分）の添加及び除去する化学物質の組成を確認し、最終的に販売製品に含有される特定化学物質が自社基準に適合していることを確認する仕組みがあり、実施されている。又、設計結果は仕様書・図面等として文書化していること。
②構成部材がアーティクル※３である製品（又は製品の部分）の設計・開発仕様書、図面には、要求事項として自社の管理基準にもとづく含有物質の取り扱いについて記述している。又、製品の化学物質の含有について自社基準への適合を検証し、その結果を量産可能の条件とする仕組みがあり、実施していること。
③設計変更が発生した場合に関しても、上記要求事項を確実に実施していること。
④設計不適合時の対応ルールがあり、確実な運用がされていること。
</t>
    <rPh sb="42" eb="43">
      <t>オヨ</t>
    </rPh>
    <rPh sb="44" eb="46">
      <t>ジョキョ</t>
    </rPh>
    <rPh sb="60" eb="63">
      <t>サイシュウテキ</t>
    </rPh>
    <rPh sb="64" eb="66">
      <t>ハンバイ</t>
    </rPh>
    <rPh sb="66" eb="68">
      <t>セイヒン</t>
    </rPh>
    <rPh sb="69" eb="71">
      <t>ガンユウ</t>
    </rPh>
    <rPh sb="74" eb="76">
      <t>トクテイ</t>
    </rPh>
    <rPh sb="76" eb="78">
      <t>カガク</t>
    </rPh>
    <rPh sb="78" eb="80">
      <t>ブッシツ</t>
    </rPh>
    <rPh sb="81" eb="83">
      <t>ジシャ</t>
    </rPh>
    <rPh sb="83" eb="85">
      <t>キジュン</t>
    </rPh>
    <rPh sb="86" eb="88">
      <t>テキゴウ</t>
    </rPh>
    <rPh sb="106" eb="108">
      <t>ジッシ</t>
    </rPh>
    <rPh sb="114" eb="115">
      <t>マタ</t>
    </rPh>
    <rPh sb="116" eb="118">
      <t>セッケイ</t>
    </rPh>
    <rPh sb="118" eb="120">
      <t>ケッカ</t>
    </rPh>
    <rPh sb="121" eb="124">
      <t>シヨウショ</t>
    </rPh>
    <rPh sb="125" eb="127">
      <t>ズメン</t>
    </rPh>
    <rPh sb="127" eb="128">
      <t>トウ</t>
    </rPh>
    <rPh sb="131" eb="134">
      <t>ブンショカ</t>
    </rPh>
    <phoneticPr fontId="3"/>
  </si>
  <si>
    <t xml:space="preserve">入手した情報は、必要な内容が適切に書かれていることを確認し、不明な点は仕入先に問い合わせていること。
（含有「有無」の情報を含む必要な情報が適切に書かれていることを確認している。）
</t>
    <rPh sb="0" eb="2">
      <t>ニュウシュ</t>
    </rPh>
    <rPh sb="4" eb="6">
      <t>ジョウホウ</t>
    </rPh>
    <rPh sb="8" eb="10">
      <t>ヒツヨウ</t>
    </rPh>
    <rPh sb="11" eb="13">
      <t>ナイヨウ</t>
    </rPh>
    <rPh sb="14" eb="16">
      <t>テキセツ</t>
    </rPh>
    <rPh sb="17" eb="18">
      <t>カ</t>
    </rPh>
    <rPh sb="26" eb="28">
      <t>カクニン</t>
    </rPh>
    <rPh sb="30" eb="32">
      <t>フメイ</t>
    </rPh>
    <rPh sb="33" eb="34">
      <t>テン</t>
    </rPh>
    <rPh sb="35" eb="37">
      <t>シイレ</t>
    </rPh>
    <rPh sb="37" eb="38">
      <t>サキ</t>
    </rPh>
    <rPh sb="39" eb="42">
      <t>トイア</t>
    </rPh>
    <rPh sb="52" eb="54">
      <t>ガンユウ</t>
    </rPh>
    <rPh sb="55" eb="57">
      <t>ウム</t>
    </rPh>
    <rPh sb="59" eb="61">
      <t>ジョウホウ</t>
    </rPh>
    <rPh sb="62" eb="63">
      <t>フク</t>
    </rPh>
    <rPh sb="67" eb="69">
      <t>ジョウホウ</t>
    </rPh>
    <phoneticPr fontId="3"/>
  </si>
  <si>
    <t xml:space="preserve">仕入先評価基準があり、その中に品質についての要求事項（管理体制等）を定めており、これを伝達、指導し、評価基準に従って仕入先を評価し、選定していること。
</t>
    <phoneticPr fontId="3"/>
  </si>
  <si>
    <t xml:space="preserve">製造工程で類似品がある場合、作業前後の識別が確実に行われ、それらの誤使用、混入防止策が図られている。
（例）
1)それらが製造中混入しない工程レイアウトとしている。
2)それらの識別管理がされ混入防止が図られている。
3)整理・整頓されている。
</t>
    <rPh sb="5" eb="7">
      <t>ルイジ</t>
    </rPh>
    <rPh sb="7" eb="8">
      <t>ヒン</t>
    </rPh>
    <rPh sb="14" eb="16">
      <t>サギョウ</t>
    </rPh>
    <rPh sb="16" eb="18">
      <t>ゼンゴ</t>
    </rPh>
    <rPh sb="52" eb="53">
      <t>レイ</t>
    </rPh>
    <rPh sb="61" eb="64">
      <t>セイゾウチュウ</t>
    </rPh>
    <rPh sb="64" eb="66">
      <t>コンニュウ</t>
    </rPh>
    <rPh sb="96" eb="98">
      <t>コンニュウ</t>
    </rPh>
    <rPh sb="98" eb="100">
      <t>ボウシ</t>
    </rPh>
    <rPh sb="101" eb="102">
      <t>ハカ</t>
    </rPh>
    <rPh sb="111" eb="113">
      <t>セイリ</t>
    </rPh>
    <rPh sb="114" eb="116">
      <t>セイトン</t>
    </rPh>
    <phoneticPr fontId="3"/>
  </si>
  <si>
    <t xml:space="preserve">製造工程で含有化学物質管理対応品と未対応品がある場合、識別が確実に行われ、それらの誤使用、混入防止策が図られていること。
（例）
1)それらが製造中混入しない工程レイアウトとしている。
2)それらの識別管理がされ混入防止が図られている。
</t>
    <rPh sb="62" eb="63">
      <t>レイ</t>
    </rPh>
    <rPh sb="71" eb="74">
      <t>セイゾウチュウ</t>
    </rPh>
    <rPh sb="74" eb="76">
      <t>コンニュウ</t>
    </rPh>
    <rPh sb="106" eb="108">
      <t>コンニュウ</t>
    </rPh>
    <rPh sb="108" eb="110">
      <t>ボウシ</t>
    </rPh>
    <rPh sb="111" eb="112">
      <t>ハカ</t>
    </rPh>
    <phoneticPr fontId="3"/>
  </si>
  <si>
    <t xml:space="preserve">①製造工程で使用する副資材に関しても、含有化学物質に対する対応品を使用していること。また、未対応品がある場合は、識別管理を確実に行い混入防止対策が行われていること。
・副資材（例）
グリス、潤滑剤、防錆材、インク、加工油、マジック類、ラベル類、テープ類、接着剤、ハンダ、フラックス
・除外品（RoHS)
清掃用アルコール等の揮発性物質
</t>
    <rPh sb="1" eb="3">
      <t>セイゾウ</t>
    </rPh>
    <rPh sb="3" eb="5">
      <t>コウテイ</t>
    </rPh>
    <rPh sb="6" eb="8">
      <t>シヨウ</t>
    </rPh>
    <rPh sb="10" eb="13">
      <t>フクシザイ</t>
    </rPh>
    <rPh sb="14" eb="15">
      <t>カン</t>
    </rPh>
    <rPh sb="19" eb="21">
      <t>ガンユウ</t>
    </rPh>
    <rPh sb="21" eb="23">
      <t>カガク</t>
    </rPh>
    <rPh sb="23" eb="25">
      <t>ブッシツ</t>
    </rPh>
    <rPh sb="26" eb="27">
      <t>タイ</t>
    </rPh>
    <rPh sb="29" eb="31">
      <t>タイオウ</t>
    </rPh>
    <rPh sb="31" eb="32">
      <t>ヒン</t>
    </rPh>
    <rPh sb="33" eb="35">
      <t>シヨウ</t>
    </rPh>
    <rPh sb="45" eb="48">
      <t>ミタイオウ</t>
    </rPh>
    <rPh sb="48" eb="49">
      <t>ヒン</t>
    </rPh>
    <rPh sb="52" eb="54">
      <t>バアイ</t>
    </rPh>
    <rPh sb="56" eb="58">
      <t>シキベツ</t>
    </rPh>
    <rPh sb="58" eb="60">
      <t>カンリ</t>
    </rPh>
    <rPh sb="61" eb="63">
      <t>カクジツ</t>
    </rPh>
    <rPh sb="64" eb="65">
      <t>オコナ</t>
    </rPh>
    <rPh sb="66" eb="68">
      <t>コンニュウ</t>
    </rPh>
    <rPh sb="68" eb="70">
      <t>ボウシ</t>
    </rPh>
    <rPh sb="70" eb="72">
      <t>タイサク</t>
    </rPh>
    <rPh sb="73" eb="74">
      <t>オコナ</t>
    </rPh>
    <rPh sb="84" eb="87">
      <t>フクシザイ</t>
    </rPh>
    <rPh sb="88" eb="89">
      <t>レイ</t>
    </rPh>
    <rPh sb="95" eb="98">
      <t>ジュンカツザイ</t>
    </rPh>
    <rPh sb="99" eb="100">
      <t>ボウ</t>
    </rPh>
    <rPh sb="100" eb="101">
      <t>セイ</t>
    </rPh>
    <rPh sb="101" eb="102">
      <t>ザイ</t>
    </rPh>
    <rPh sb="107" eb="109">
      <t>カコウ</t>
    </rPh>
    <rPh sb="109" eb="110">
      <t>ユ</t>
    </rPh>
    <rPh sb="115" eb="116">
      <t>ルイ</t>
    </rPh>
    <rPh sb="120" eb="121">
      <t>ルイ</t>
    </rPh>
    <rPh sb="125" eb="126">
      <t>ルイ</t>
    </rPh>
    <rPh sb="127" eb="130">
      <t>セッチャクザイ</t>
    </rPh>
    <rPh sb="142" eb="144">
      <t>ジョガイ</t>
    </rPh>
    <rPh sb="144" eb="145">
      <t>ヒン</t>
    </rPh>
    <rPh sb="152" eb="155">
      <t>セイソウヨウ</t>
    </rPh>
    <rPh sb="160" eb="161">
      <t>トウ</t>
    </rPh>
    <rPh sb="162" eb="165">
      <t>キハツセイ</t>
    </rPh>
    <rPh sb="165" eb="167">
      <t>ブッシツ</t>
    </rPh>
    <phoneticPr fontId="3"/>
  </si>
  <si>
    <t>計量器のトレーサビリティーが明確になっており校正及び記録が取られていること。</t>
    <phoneticPr fontId="3"/>
  </si>
  <si>
    <t xml:space="preserve">品質に関する規程や組織図等を作成し、責任と役割が明確になっている。
</t>
    <rPh sb="0" eb="2">
      <t>ヒンシツ</t>
    </rPh>
    <rPh sb="6" eb="8">
      <t>キテイ</t>
    </rPh>
    <rPh sb="18" eb="20">
      <t>セキニン</t>
    </rPh>
    <rPh sb="21" eb="23">
      <t>ヤクワリ</t>
    </rPh>
    <rPh sb="24" eb="26">
      <t>メイカク</t>
    </rPh>
    <phoneticPr fontId="3"/>
  </si>
  <si>
    <t xml:space="preserve">①置場表示され、類似品・新旧品が混入しないような識別処置がとられている。
</t>
    <rPh sb="1" eb="3">
      <t>オキバ</t>
    </rPh>
    <rPh sb="3" eb="5">
      <t>ヒョウジ</t>
    </rPh>
    <rPh sb="8" eb="10">
      <t>ルイジ</t>
    </rPh>
    <rPh sb="10" eb="11">
      <t>ヒン</t>
    </rPh>
    <rPh sb="12" eb="13">
      <t>シン</t>
    </rPh>
    <rPh sb="13" eb="14">
      <t>キュウ</t>
    </rPh>
    <rPh sb="14" eb="15">
      <t>ヒン</t>
    </rPh>
    <phoneticPr fontId="3"/>
  </si>
  <si>
    <t xml:space="preserve">①委託先に対しては、自社内と同等の工程管理要求を実施し、指導・監査を適時実施している。
（例）
1)委託先に対して、自社内の管理手法をそのまま適用し、自社内の一部として管理している。
2)委託先に対し要求を示し、定期的に管理状況を確認し必要な指導を行っている。
②委託先の監査・確認時に発見された不具合項目に関しては、改善要求を行い、改善結果が問題のないことを確認している。
</t>
    <rPh sb="5" eb="6">
      <t>タイ</t>
    </rPh>
    <rPh sb="10" eb="13">
      <t>ジシャナイ</t>
    </rPh>
    <rPh sb="14" eb="16">
      <t>ドウトウ</t>
    </rPh>
    <rPh sb="17" eb="19">
      <t>コウテイ</t>
    </rPh>
    <rPh sb="21" eb="23">
      <t>ヨウキュウ</t>
    </rPh>
    <rPh sb="24" eb="26">
      <t>ジッシ</t>
    </rPh>
    <rPh sb="28" eb="30">
      <t>シドウ</t>
    </rPh>
    <rPh sb="31" eb="33">
      <t>カンサ</t>
    </rPh>
    <rPh sb="34" eb="36">
      <t>テキジ</t>
    </rPh>
    <rPh sb="36" eb="38">
      <t>ジッシ</t>
    </rPh>
    <rPh sb="45" eb="46">
      <t>レイ</t>
    </rPh>
    <rPh sb="50" eb="53">
      <t>イタクサキ</t>
    </rPh>
    <rPh sb="54" eb="55">
      <t>タイ</t>
    </rPh>
    <rPh sb="58" eb="60">
      <t>ジシャ</t>
    </rPh>
    <rPh sb="60" eb="61">
      <t>ナイ</t>
    </rPh>
    <rPh sb="62" eb="64">
      <t>カンリ</t>
    </rPh>
    <rPh sb="64" eb="66">
      <t>シュホウ</t>
    </rPh>
    <rPh sb="71" eb="73">
      <t>テキヨウ</t>
    </rPh>
    <rPh sb="75" eb="76">
      <t>ジ</t>
    </rPh>
    <rPh sb="76" eb="78">
      <t>シャナイ</t>
    </rPh>
    <rPh sb="79" eb="81">
      <t>イチブ</t>
    </rPh>
    <rPh sb="84" eb="86">
      <t>カンリ</t>
    </rPh>
    <rPh sb="94" eb="96">
      <t>イタク</t>
    </rPh>
    <rPh sb="96" eb="97">
      <t>サキ</t>
    </rPh>
    <rPh sb="98" eb="99">
      <t>タイ</t>
    </rPh>
    <rPh sb="100" eb="102">
      <t>ヨウキュウ</t>
    </rPh>
    <rPh sb="103" eb="104">
      <t>シメ</t>
    </rPh>
    <rPh sb="106" eb="109">
      <t>テイキテキ</t>
    </rPh>
    <rPh sb="110" eb="112">
      <t>カンリ</t>
    </rPh>
    <rPh sb="112" eb="114">
      <t>ジョウキョウ</t>
    </rPh>
    <rPh sb="115" eb="117">
      <t>カクニン</t>
    </rPh>
    <rPh sb="118" eb="120">
      <t>ヒツヨウ</t>
    </rPh>
    <rPh sb="121" eb="123">
      <t>シドウ</t>
    </rPh>
    <rPh sb="124" eb="125">
      <t>オコナ</t>
    </rPh>
    <phoneticPr fontId="3"/>
  </si>
  <si>
    <t xml:space="preserve">①変更管理の運用を定めた規定があり、この中で製品含有化学物質管理に関わる変更が生じた場合の、社内関係者への連絡を含む処理手順を明確にしている
（例）
1)変更管理の具体的内容は、品質システムの中で運用しており、その中で製品含有化学物質に関わる変更管理の対象を明確にしている。
②変更が発生した場合、在庫部材の処理、変更実施時期等を明確にし、すべての工程において変更管理が確実に行われていること。
</t>
    <rPh sb="139" eb="141">
      <t>ヘンコウ</t>
    </rPh>
    <rPh sb="142" eb="144">
      <t>ハッセイ</t>
    </rPh>
    <rPh sb="146" eb="148">
      <t>バアイ</t>
    </rPh>
    <rPh sb="149" eb="151">
      <t>ザイコ</t>
    </rPh>
    <rPh sb="151" eb="153">
      <t>ブザイ</t>
    </rPh>
    <rPh sb="154" eb="156">
      <t>ショリ</t>
    </rPh>
    <rPh sb="157" eb="159">
      <t>ヘンコウ</t>
    </rPh>
    <rPh sb="159" eb="161">
      <t>ジッシ</t>
    </rPh>
    <rPh sb="161" eb="163">
      <t>ジキ</t>
    </rPh>
    <rPh sb="163" eb="164">
      <t>トウ</t>
    </rPh>
    <rPh sb="165" eb="167">
      <t>メイカク</t>
    </rPh>
    <rPh sb="174" eb="176">
      <t>コウテイ</t>
    </rPh>
    <rPh sb="180" eb="182">
      <t>ヘンコウ</t>
    </rPh>
    <rPh sb="182" eb="184">
      <t>カンリ</t>
    </rPh>
    <rPh sb="185" eb="187">
      <t>カクジツ</t>
    </rPh>
    <rPh sb="188" eb="189">
      <t>オコナ</t>
    </rPh>
    <phoneticPr fontId="3"/>
  </si>
  <si>
    <t>目標(活動目標)及び計画を策定して維持していること。</t>
    <rPh sb="3" eb="5">
      <t>カツドウ</t>
    </rPh>
    <rPh sb="5" eb="7">
      <t>モクヒョウ</t>
    </rPh>
    <rPh sb="13" eb="15">
      <t>サクテイ</t>
    </rPh>
    <rPh sb="17" eb="19">
      <t>イジ</t>
    </rPh>
    <phoneticPr fontId="3"/>
  </si>
  <si>
    <t>(1) 必要な教育・訓練を特定し、教育・訓練を実施していること。</t>
  </si>
  <si>
    <t>○＝</t>
  </si>
  <si>
    <t>△＝</t>
    <phoneticPr fontId="3"/>
  </si>
  <si>
    <t>8.不適合の処置及び是正処置</t>
    <rPh sb="2" eb="5">
      <t>フテキゴウ</t>
    </rPh>
    <rPh sb="6" eb="8">
      <t>ショチ</t>
    </rPh>
    <rPh sb="8" eb="9">
      <t>オヨ</t>
    </rPh>
    <rPh sb="10" eb="12">
      <t>ゼセイ</t>
    </rPh>
    <rPh sb="12" eb="14">
      <t>ショチ</t>
    </rPh>
    <phoneticPr fontId="3"/>
  </si>
  <si>
    <t>(1) 不適合の判断基準が明確になっていること</t>
    <rPh sb="4" eb="7">
      <t>フテキゴウ</t>
    </rPh>
    <rPh sb="8" eb="10">
      <t>ハンダン</t>
    </rPh>
    <rPh sb="10" eb="12">
      <t>キジュン</t>
    </rPh>
    <rPh sb="13" eb="15">
      <t>メイカク</t>
    </rPh>
    <phoneticPr fontId="3"/>
  </si>
  <si>
    <t>(2) 不適合発生時の処理規定があること。</t>
    <rPh sb="4" eb="7">
      <t>フテキゴウ</t>
    </rPh>
    <rPh sb="7" eb="9">
      <t>ハッセイ</t>
    </rPh>
    <rPh sb="9" eb="10">
      <t>ジ</t>
    </rPh>
    <rPh sb="11" eb="13">
      <t>ショリ</t>
    </rPh>
    <rPh sb="13" eb="15">
      <t>キテイ</t>
    </rPh>
    <phoneticPr fontId="3"/>
  </si>
  <si>
    <t>(3) 不適合発生時は、確実な原因追及と是正、予防処置、水平展開が行われていること。</t>
    <rPh sb="4" eb="7">
      <t>フテキゴウ</t>
    </rPh>
    <rPh sb="7" eb="10">
      <t>ハッセイジ</t>
    </rPh>
    <rPh sb="12" eb="14">
      <t>カクジツ</t>
    </rPh>
    <rPh sb="15" eb="17">
      <t>ゲンイン</t>
    </rPh>
    <rPh sb="17" eb="19">
      <t>ツイキュウ</t>
    </rPh>
    <rPh sb="20" eb="22">
      <t>ゼセイ</t>
    </rPh>
    <rPh sb="23" eb="25">
      <t>ヨボウ</t>
    </rPh>
    <rPh sb="25" eb="27">
      <t>ショチ</t>
    </rPh>
    <rPh sb="28" eb="30">
      <t>スイヘイ</t>
    </rPh>
    <rPh sb="30" eb="32">
      <t>テンカイ</t>
    </rPh>
    <rPh sb="33" eb="34">
      <t>オコナ</t>
    </rPh>
    <phoneticPr fontId="3"/>
  </si>
  <si>
    <t>9.出荷検査・トレーサビリティー</t>
    <rPh sb="2" eb="4">
      <t>シュッカ</t>
    </rPh>
    <rPh sb="4" eb="6">
      <t>ケンサ</t>
    </rPh>
    <phoneticPr fontId="3"/>
  </si>
  <si>
    <t>9-2　　　　　　　　　　　　ロットの                                                       トレーサビリティ</t>
    <phoneticPr fontId="3"/>
  </si>
  <si>
    <t>(1)出荷検査仕様書に基づいた出荷検査を認定された検査員が実施し、記録が保管されていること</t>
    <rPh sb="3" eb="5">
      <t>シュッカ</t>
    </rPh>
    <rPh sb="5" eb="7">
      <t>ケンサ</t>
    </rPh>
    <rPh sb="7" eb="9">
      <t>シヨウ</t>
    </rPh>
    <rPh sb="9" eb="10">
      <t>ショ</t>
    </rPh>
    <rPh sb="11" eb="12">
      <t>モト</t>
    </rPh>
    <rPh sb="15" eb="17">
      <t>シュッカ</t>
    </rPh>
    <rPh sb="17" eb="19">
      <t>ケンサ</t>
    </rPh>
    <rPh sb="20" eb="22">
      <t>ニンテイ</t>
    </rPh>
    <rPh sb="25" eb="28">
      <t>ケンサイン</t>
    </rPh>
    <rPh sb="29" eb="31">
      <t>ジッシ</t>
    </rPh>
    <rPh sb="33" eb="35">
      <t>キロク</t>
    </rPh>
    <rPh sb="36" eb="38">
      <t>ホカン</t>
    </rPh>
    <phoneticPr fontId="3"/>
  </si>
  <si>
    <t>（2）受入検査記録は整備されて、保管される仕組みがあること。</t>
    <rPh sb="3" eb="5">
      <t>ウケイレ</t>
    </rPh>
    <rPh sb="5" eb="7">
      <t>ケンサ</t>
    </rPh>
    <rPh sb="7" eb="9">
      <t>キロク</t>
    </rPh>
    <rPh sb="10" eb="12">
      <t>セイビ</t>
    </rPh>
    <rPh sb="16" eb="18">
      <t>ホカン</t>
    </rPh>
    <rPh sb="21" eb="23">
      <t>シク</t>
    </rPh>
    <phoneticPr fontId="3"/>
  </si>
  <si>
    <t>(1) 倉庫での部品、材料の保管に当たっては、混入防止等の明確な識別処置がとられていること。</t>
    <rPh sb="4" eb="6">
      <t>ソウコ</t>
    </rPh>
    <rPh sb="8" eb="10">
      <t>ブヒン</t>
    </rPh>
    <rPh sb="11" eb="13">
      <t>ザイリョウ</t>
    </rPh>
    <rPh sb="14" eb="16">
      <t>ホカン</t>
    </rPh>
    <rPh sb="17" eb="18">
      <t>ア</t>
    </rPh>
    <rPh sb="23" eb="25">
      <t>コンニュウ</t>
    </rPh>
    <rPh sb="25" eb="27">
      <t>ボウシ</t>
    </rPh>
    <rPh sb="27" eb="28">
      <t>トウ</t>
    </rPh>
    <rPh sb="29" eb="31">
      <t>メイカク</t>
    </rPh>
    <rPh sb="32" eb="34">
      <t>シキベツ</t>
    </rPh>
    <rPh sb="34" eb="36">
      <t>ショチ</t>
    </rPh>
    <phoneticPr fontId="3"/>
  </si>
  <si>
    <t>(1) 自社基準に適合するために製品の設計・開発過程（設計及び検証）でなすべきことを明確にし、実施していること。</t>
    <rPh sb="4" eb="6">
      <t>ジシャ</t>
    </rPh>
    <rPh sb="6" eb="8">
      <t>キジュン</t>
    </rPh>
    <rPh sb="9" eb="11">
      <t>テキゴウ</t>
    </rPh>
    <rPh sb="16" eb="18">
      <t>セイヒン</t>
    </rPh>
    <rPh sb="19" eb="21">
      <t>セッケイ</t>
    </rPh>
    <rPh sb="22" eb="24">
      <t>カイハツ</t>
    </rPh>
    <rPh sb="24" eb="26">
      <t>カテイ</t>
    </rPh>
    <rPh sb="27" eb="29">
      <t>セッケイ</t>
    </rPh>
    <rPh sb="29" eb="30">
      <t>オヨ</t>
    </rPh>
    <rPh sb="31" eb="33">
      <t>ケンショウ</t>
    </rPh>
    <rPh sb="42" eb="44">
      <t>メイカク</t>
    </rPh>
    <rPh sb="47" eb="49">
      <t>ジッシ</t>
    </rPh>
    <phoneticPr fontId="3"/>
  </si>
  <si>
    <t>－</t>
  </si>
  <si>
    <t>監査項目</t>
    <rPh sb="0" eb="2">
      <t>カンサ</t>
    </rPh>
    <rPh sb="2" eb="4">
      <t>コウモク</t>
    </rPh>
    <phoneticPr fontId="3"/>
  </si>
  <si>
    <t>要求事項</t>
    <rPh sb="0" eb="2">
      <t>ヨウキュウ</t>
    </rPh>
    <rPh sb="2" eb="4">
      <t>ジコウ</t>
    </rPh>
    <phoneticPr fontId="3"/>
  </si>
  <si>
    <t>評価内容/要求レベル</t>
    <rPh sb="0" eb="2">
      <t>ヒョウカ</t>
    </rPh>
    <rPh sb="2" eb="4">
      <t>ナイヨウ</t>
    </rPh>
    <rPh sb="5" eb="7">
      <t>ヨウキュウ</t>
    </rPh>
    <phoneticPr fontId="3"/>
  </si>
  <si>
    <t>品質</t>
    <rPh sb="0" eb="2">
      <t>ヒンシツ</t>
    </rPh>
    <phoneticPr fontId="3"/>
  </si>
  <si>
    <t>判定</t>
    <rPh sb="0" eb="2">
      <t>ハンテイ</t>
    </rPh>
    <phoneticPr fontId="3"/>
  </si>
  <si>
    <t>確認結果(事実、ﾄﾞｷｭﾒﾝﾄ等)</t>
    <rPh sb="0" eb="2">
      <t>カクニン</t>
    </rPh>
    <rPh sb="2" eb="4">
      <t>ケッカ</t>
    </rPh>
    <rPh sb="5" eb="7">
      <t>ジジツ</t>
    </rPh>
    <rPh sb="15" eb="16">
      <t>ナド</t>
    </rPh>
    <phoneticPr fontId="3"/>
  </si>
  <si>
    <t>改善要望事項</t>
    <rPh sb="0" eb="2">
      <t>カイゼン</t>
    </rPh>
    <rPh sb="2" eb="4">
      <t>ヨウボウ</t>
    </rPh>
    <rPh sb="4" eb="6">
      <t>ジコウ</t>
    </rPh>
    <phoneticPr fontId="3"/>
  </si>
  <si>
    <t>○＝</t>
    <phoneticPr fontId="3"/>
  </si>
  <si>
    <t>△＝</t>
    <phoneticPr fontId="3"/>
  </si>
  <si>
    <t>×＝</t>
    <phoneticPr fontId="3"/>
  </si>
  <si>
    <t>－＝</t>
    <phoneticPr fontId="3"/>
  </si>
  <si>
    <t>評価項目数＝</t>
    <rPh sb="0" eb="2">
      <t>ヒョウカ</t>
    </rPh>
    <rPh sb="2" eb="4">
      <t>コウモク</t>
    </rPh>
    <rPh sb="4" eb="5">
      <t>スウ</t>
    </rPh>
    <phoneticPr fontId="3"/>
  </si>
  <si>
    <t>法規制，顧客及びその他の要求事項を明確にして、関連部門に伝達していること。</t>
    <rPh sb="0" eb="1">
      <t>ホウ</t>
    </rPh>
    <rPh sb="1" eb="3">
      <t>キセイ</t>
    </rPh>
    <rPh sb="4" eb="6">
      <t>コキャク</t>
    </rPh>
    <rPh sb="6" eb="7">
      <t>オヨ</t>
    </rPh>
    <rPh sb="10" eb="11">
      <t>タ</t>
    </rPh>
    <rPh sb="12" eb="14">
      <t>ヨウキュウ</t>
    </rPh>
    <rPh sb="14" eb="16">
      <t>ジコウ</t>
    </rPh>
    <rPh sb="17" eb="19">
      <t>メイカク</t>
    </rPh>
    <rPh sb="23" eb="25">
      <t>カンレン</t>
    </rPh>
    <rPh sb="25" eb="27">
      <t>ブモン</t>
    </rPh>
    <rPh sb="28" eb="30">
      <t>デンタツ</t>
    </rPh>
    <phoneticPr fontId="3"/>
  </si>
  <si>
    <t>責任者及び組織、役割を明確にしていること。</t>
    <rPh sb="0" eb="3">
      <t>セキニンシャ</t>
    </rPh>
    <rPh sb="3" eb="4">
      <t>オヨ</t>
    </rPh>
    <rPh sb="5" eb="7">
      <t>ソシキ</t>
    </rPh>
    <rPh sb="8" eb="10">
      <t>ヤクワリ</t>
    </rPh>
    <rPh sb="11" eb="13">
      <t>メイカク</t>
    </rPh>
    <phoneticPr fontId="3"/>
  </si>
  <si>
    <t>(2)監査員、検査員等は、必要な教育を受け、認定された者が実施していること。</t>
    <rPh sb="3" eb="5">
      <t>カンサ</t>
    </rPh>
    <rPh sb="5" eb="6">
      <t>イン</t>
    </rPh>
    <rPh sb="7" eb="10">
      <t>ケンサイン</t>
    </rPh>
    <rPh sb="10" eb="11">
      <t>トウ</t>
    </rPh>
    <rPh sb="13" eb="15">
      <t>ヒツヨウ</t>
    </rPh>
    <rPh sb="16" eb="18">
      <t>キョウイク</t>
    </rPh>
    <rPh sb="19" eb="20">
      <t>ウ</t>
    </rPh>
    <rPh sb="22" eb="24">
      <t>ニンテイ</t>
    </rPh>
    <rPh sb="27" eb="28">
      <t>モノ</t>
    </rPh>
    <rPh sb="29" eb="31">
      <t>ジッシ</t>
    </rPh>
    <phoneticPr fontId="3"/>
  </si>
  <si>
    <t>(2)記録について適切に作成・保管をしていること。</t>
    <rPh sb="9" eb="11">
      <t>テキセツ</t>
    </rPh>
    <rPh sb="12" eb="14">
      <t>サクセイ</t>
    </rPh>
    <phoneticPr fontId="3"/>
  </si>
  <si>
    <t>内部監査を実施する仕組みがあり、問題点は改善を実施し、確認した結果を経営責任者に報告していること</t>
    <rPh sb="0" eb="2">
      <t>ナイブ</t>
    </rPh>
    <rPh sb="2" eb="4">
      <t>カンサ</t>
    </rPh>
    <rPh sb="5" eb="7">
      <t>ジッシ</t>
    </rPh>
    <rPh sb="9" eb="11">
      <t>シク</t>
    </rPh>
    <rPh sb="16" eb="19">
      <t>モンダイテン</t>
    </rPh>
    <rPh sb="20" eb="22">
      <t>カイゼン</t>
    </rPh>
    <rPh sb="23" eb="25">
      <t>ジッシ</t>
    </rPh>
    <rPh sb="27" eb="29">
      <t>カクニン</t>
    </rPh>
    <rPh sb="31" eb="33">
      <t>ケッカ</t>
    </rPh>
    <rPh sb="34" eb="36">
      <t>ケイエイ</t>
    </rPh>
    <rPh sb="36" eb="38">
      <t>セキニン</t>
    </rPh>
    <rPh sb="38" eb="39">
      <t>シャ</t>
    </rPh>
    <rPh sb="40" eb="42">
      <t>ホウコク</t>
    </rPh>
    <phoneticPr fontId="3"/>
  </si>
  <si>
    <t>経営責任者による見直しを行っていること</t>
    <rPh sb="0" eb="2">
      <t>ケイエイ</t>
    </rPh>
    <rPh sb="2" eb="4">
      <t>セキニン</t>
    </rPh>
    <rPh sb="4" eb="5">
      <t>シャ</t>
    </rPh>
    <rPh sb="8" eb="10">
      <t>ミナオ</t>
    </rPh>
    <rPh sb="12" eb="13">
      <t>オコナ</t>
    </rPh>
    <phoneticPr fontId="3"/>
  </si>
  <si>
    <t>3.仕入先の管理</t>
    <rPh sb="2" eb="4">
      <t>シイレ</t>
    </rPh>
    <rPh sb="4" eb="5">
      <t>サキ</t>
    </rPh>
    <rPh sb="6" eb="8">
      <t>カンリ</t>
    </rPh>
    <phoneticPr fontId="3"/>
  </si>
  <si>
    <t xml:space="preserve">購入品について含有化学物質情報を入手する方法を確立し、情報を入手していること。
</t>
    <rPh sb="2" eb="3">
      <t>ヒン</t>
    </rPh>
    <rPh sb="7" eb="9">
      <t>ガンユウ</t>
    </rPh>
    <rPh sb="9" eb="11">
      <t>カガク</t>
    </rPh>
    <rPh sb="11" eb="13">
      <t>ブッシツ</t>
    </rPh>
    <rPh sb="13" eb="15">
      <t>ジョウホウ</t>
    </rPh>
    <rPh sb="16" eb="18">
      <t>ニュウシュ</t>
    </rPh>
    <rPh sb="20" eb="22">
      <t>ホウホウ</t>
    </rPh>
    <rPh sb="23" eb="25">
      <t>カクリツ</t>
    </rPh>
    <rPh sb="27" eb="29">
      <t>ジョウホウ</t>
    </rPh>
    <rPh sb="30" eb="32">
      <t>ニュウシュ</t>
    </rPh>
    <phoneticPr fontId="3"/>
  </si>
  <si>
    <t>(2) 入手した製品含有化学物質情報が正しく書かれていることを確認していること。</t>
    <rPh sb="4" eb="6">
      <t>ニュウシュ</t>
    </rPh>
    <rPh sb="8" eb="10">
      <t>セイヒン</t>
    </rPh>
    <rPh sb="10" eb="12">
      <t>ガンユウ</t>
    </rPh>
    <rPh sb="12" eb="14">
      <t>カガク</t>
    </rPh>
    <rPh sb="14" eb="16">
      <t>ブッシツ</t>
    </rPh>
    <rPh sb="16" eb="18">
      <t>ジョウホウ</t>
    </rPh>
    <rPh sb="19" eb="20">
      <t>タダ</t>
    </rPh>
    <rPh sb="22" eb="23">
      <t>カ</t>
    </rPh>
    <rPh sb="31" eb="33">
      <t>カクニン</t>
    </rPh>
    <phoneticPr fontId="3"/>
  </si>
  <si>
    <t>(3) 製品含有化学物質情報を検証し、自社基準に適合することを確認していること。</t>
    <rPh sb="4" eb="6">
      <t>セイヒン</t>
    </rPh>
    <rPh sb="6" eb="8">
      <t>ガンユウ</t>
    </rPh>
    <rPh sb="8" eb="10">
      <t>カガク</t>
    </rPh>
    <rPh sb="10" eb="12">
      <t>ブッシツ</t>
    </rPh>
    <rPh sb="12" eb="14">
      <t>ジョウホウ</t>
    </rPh>
    <rPh sb="15" eb="17">
      <t>ケンショウ</t>
    </rPh>
    <rPh sb="19" eb="21">
      <t>ジシャ</t>
    </rPh>
    <rPh sb="21" eb="23">
      <t>キジュン</t>
    </rPh>
    <rPh sb="24" eb="26">
      <t>テキゴウ</t>
    </rPh>
    <rPh sb="31" eb="33">
      <t>カクニン</t>
    </rPh>
    <phoneticPr fontId="3"/>
  </si>
  <si>
    <t xml:space="preserve">①入手した含有量の情報は、自社要求事項および客先要求に適合していることを検証（判定）するルールがあり、適切に確認されていること。
</t>
    <rPh sb="1" eb="3">
      <t>ニュウシュ</t>
    </rPh>
    <rPh sb="5" eb="8">
      <t>ガンユウリョウ</t>
    </rPh>
    <rPh sb="9" eb="11">
      <t>ジョウホウ</t>
    </rPh>
    <rPh sb="13" eb="15">
      <t>ジシャ</t>
    </rPh>
    <rPh sb="15" eb="17">
      <t>ヨウキュウ</t>
    </rPh>
    <rPh sb="17" eb="19">
      <t>ジコウ</t>
    </rPh>
    <rPh sb="22" eb="24">
      <t>キャクサキ</t>
    </rPh>
    <rPh sb="24" eb="26">
      <t>ヨウキュウ</t>
    </rPh>
    <rPh sb="27" eb="29">
      <t>テキゴウ</t>
    </rPh>
    <rPh sb="36" eb="38">
      <t>ケンショウ</t>
    </rPh>
    <rPh sb="39" eb="41">
      <t>ハンテイ</t>
    </rPh>
    <rPh sb="51" eb="53">
      <t>テキセツ</t>
    </rPh>
    <rPh sb="54" eb="56">
      <t>カクニン</t>
    </rPh>
    <phoneticPr fontId="3"/>
  </si>
  <si>
    <t>問題の発生があれば、異常連絡書を発行し、再発防止策の実施要求及び実施の確認を行っているか。</t>
    <rPh sb="0" eb="2">
      <t>モンダイ</t>
    </rPh>
    <rPh sb="3" eb="5">
      <t>ハッセイ</t>
    </rPh>
    <rPh sb="10" eb="12">
      <t>イジョウ</t>
    </rPh>
    <rPh sb="12" eb="15">
      <t>レンラクショ</t>
    </rPh>
    <rPh sb="16" eb="18">
      <t>ハッコウ</t>
    </rPh>
    <rPh sb="20" eb="22">
      <t>サイハツ</t>
    </rPh>
    <rPh sb="22" eb="24">
      <t>ボウシ</t>
    </rPh>
    <rPh sb="24" eb="25">
      <t>サク</t>
    </rPh>
    <rPh sb="26" eb="28">
      <t>ジッシ</t>
    </rPh>
    <rPh sb="28" eb="30">
      <t>ヨウキュウ</t>
    </rPh>
    <rPh sb="30" eb="31">
      <t>オヨ</t>
    </rPh>
    <rPh sb="32" eb="34">
      <t>ジッシ</t>
    </rPh>
    <rPh sb="35" eb="37">
      <t>カクニン</t>
    </rPh>
    <rPh sb="38" eb="39">
      <t>オコナ</t>
    </rPh>
    <phoneticPr fontId="3"/>
  </si>
  <si>
    <t>環境</t>
    <rPh sb="0" eb="2">
      <t>カンキョウ</t>
    </rPh>
    <phoneticPr fontId="3"/>
  </si>
  <si>
    <t>☆</t>
  </si>
  <si>
    <t>6.設備・計測器の管理</t>
    <rPh sb="2" eb="4">
      <t>セツビ</t>
    </rPh>
    <rPh sb="5" eb="7">
      <t>ケイソク</t>
    </rPh>
    <rPh sb="7" eb="8">
      <t>キ</t>
    </rPh>
    <rPh sb="9" eb="11">
      <t>カンリ</t>
    </rPh>
    <phoneticPr fontId="3"/>
  </si>
  <si>
    <t>(1) 設備・機械は登録管理されており、点検及び保全・メンテナンスは確実に実施されていること。</t>
    <rPh sb="4" eb="6">
      <t>セツビ</t>
    </rPh>
    <rPh sb="7" eb="9">
      <t>キカイ</t>
    </rPh>
    <rPh sb="10" eb="12">
      <t>トウロク</t>
    </rPh>
    <rPh sb="12" eb="14">
      <t>カンリ</t>
    </rPh>
    <rPh sb="20" eb="22">
      <t>テンケン</t>
    </rPh>
    <rPh sb="22" eb="23">
      <t>オヨ</t>
    </rPh>
    <rPh sb="24" eb="26">
      <t>ホゼン</t>
    </rPh>
    <rPh sb="34" eb="36">
      <t>カクジツ</t>
    </rPh>
    <rPh sb="37" eb="39">
      <t>ジッシ</t>
    </rPh>
    <phoneticPr fontId="3"/>
  </si>
  <si>
    <t>金型及び冶工具は登録管理されており、点検及び保全メンテナンスは確実に実施されていること。</t>
    <rPh sb="0" eb="2">
      <t>カナガタ</t>
    </rPh>
    <rPh sb="2" eb="3">
      <t>オヨ</t>
    </rPh>
    <rPh sb="4" eb="5">
      <t>ジ</t>
    </rPh>
    <rPh sb="5" eb="7">
      <t>コウグ</t>
    </rPh>
    <rPh sb="8" eb="10">
      <t>トウロク</t>
    </rPh>
    <rPh sb="10" eb="12">
      <t>カンリ</t>
    </rPh>
    <rPh sb="18" eb="20">
      <t>テンケン</t>
    </rPh>
    <rPh sb="20" eb="21">
      <t>オヨ</t>
    </rPh>
    <rPh sb="22" eb="24">
      <t>ホゼン</t>
    </rPh>
    <rPh sb="31" eb="33">
      <t>カクジツ</t>
    </rPh>
    <rPh sb="34" eb="36">
      <t>ジッシ</t>
    </rPh>
    <phoneticPr fontId="3"/>
  </si>
  <si>
    <t>7.変更管理</t>
    <rPh sb="2" eb="4">
      <t>ヘンコウ</t>
    </rPh>
    <rPh sb="4" eb="6">
      <t>カンリ</t>
    </rPh>
    <phoneticPr fontId="3"/>
  </si>
  <si>
    <t>(2) 社外への連絡手順が決められていること。</t>
    <rPh sb="4" eb="6">
      <t>シャガイ</t>
    </rPh>
    <rPh sb="8" eb="10">
      <t>レンラク</t>
    </rPh>
    <rPh sb="10" eb="12">
      <t>テジュン</t>
    </rPh>
    <rPh sb="13" eb="14">
      <t>キ</t>
    </rPh>
    <phoneticPr fontId="3"/>
  </si>
  <si>
    <t>(1) 変更管理ルールが定められ、社内での処理手順が決められていること。</t>
    <rPh sb="4" eb="6">
      <t>ヘンコウ</t>
    </rPh>
    <rPh sb="6" eb="8">
      <t>カンリ</t>
    </rPh>
    <rPh sb="12" eb="13">
      <t>サダ</t>
    </rPh>
    <rPh sb="17" eb="19">
      <t>シャナイ</t>
    </rPh>
    <rPh sb="21" eb="23">
      <t>ショリ</t>
    </rPh>
    <rPh sb="23" eb="25">
      <t>テジュン</t>
    </rPh>
    <rPh sb="26" eb="27">
      <t>キ</t>
    </rPh>
    <phoneticPr fontId="3"/>
  </si>
  <si>
    <t>4.受入検査</t>
    <rPh sb="2" eb="4">
      <t>ウケイレ</t>
    </rPh>
    <rPh sb="4" eb="6">
      <t>ケンサ</t>
    </rPh>
    <phoneticPr fontId="3"/>
  </si>
  <si>
    <t>（2）長期在庫品が発生した場合は品質を見直す基準が明確である</t>
    <rPh sb="3" eb="5">
      <t>チョウキ</t>
    </rPh>
    <rPh sb="5" eb="7">
      <t>ザイコ</t>
    </rPh>
    <rPh sb="7" eb="8">
      <t>ヒン</t>
    </rPh>
    <rPh sb="9" eb="11">
      <t>ハッセイ</t>
    </rPh>
    <rPh sb="13" eb="15">
      <t>バアイ</t>
    </rPh>
    <rPh sb="16" eb="18">
      <t>ヒンシツ</t>
    </rPh>
    <rPh sb="19" eb="21">
      <t>ミナオ</t>
    </rPh>
    <rPh sb="22" eb="24">
      <t>キジュン</t>
    </rPh>
    <rPh sb="25" eb="27">
      <t>メイカク</t>
    </rPh>
    <phoneticPr fontId="3"/>
  </si>
  <si>
    <t>5.工程管理</t>
    <rPh sb="2" eb="4">
      <t>コウテイ</t>
    </rPh>
    <rPh sb="4" eb="6">
      <t>カンリ</t>
    </rPh>
    <phoneticPr fontId="3"/>
  </si>
  <si>
    <t>※２．プレパレーション／Preparation (混合物)
　　　　２種またはそれ以上の単一の化学物質から構成される混合状態のもの（溶剤を含む）
　　　　「引用…JIS Z 7250」
　　　　例：塗料、インク、使用前のはんだ、接着剤、合金など
　　　　※ただし使用に伴い、硬化など反応が起こった段階でアーティクルになる。</t>
    <phoneticPr fontId="3"/>
  </si>
  <si>
    <t>※１．サブスタンス／Substance(単一の化学物質)　
　　　　元素および化合物であって、天然に存在し、または生産工程から得られるもの。
　　　　これらの安定性を維持するため必要な添加剤および使用した工程から生じる不純物を含む。ただし、単一の化学物質の安定性または組成の変化に影響せずに分離することができる溶剤は除く。
　　　　「引用…JIS Z 7250」
　　　　例：酸化鉛、塩化ニッケル、ベンゼンなど</t>
    <phoneticPr fontId="3"/>
  </si>
  <si>
    <t xml:space="preserve">※３．アーティクル／Article（成型品）
</t>
    <phoneticPr fontId="3"/>
  </si>
  <si>
    <t>　3-1．TSCAでの定義
　　　米国化学物質規制（TSCA）では、アーティクルを「製品」あるいは「商品」とも呼び、次のように定義している。
　　　①製造中に特定の形状またはデザインに成型される。
　　　②最終使用時にその形状またはデザインに依存する最終用途機能を有する。
　　　③最終利用において化学的組成が変化しないか、またはその組成に変化があっても、別な商業目的をもたないもの。
　　　 　ただし、米国のOSHA HCSや毒性化学物質届け出報告（40CFRPart372）では、「通常の使用/加工条件で危険有害性化学品を暴露放出しないもの」という条件が付け加えられている。
　　　④液体および粒体のものは、形状やデザインに関わらずアーティクルとは見なされない。
         例：パソコンのキーボードやパソコン本体など成型された物体をいう。原部品より範囲が広い。</t>
    <phoneticPr fontId="3"/>
  </si>
  <si>
    <t>(1) 規定・管理体系類を文書化し、維持・管理していること。</t>
    <rPh sb="4" eb="6">
      <t>キテイ</t>
    </rPh>
    <rPh sb="7" eb="9">
      <t>カンリ</t>
    </rPh>
    <rPh sb="9" eb="11">
      <t>タイケイ</t>
    </rPh>
    <rPh sb="11" eb="12">
      <t>タグイ</t>
    </rPh>
    <rPh sb="13" eb="16">
      <t>ブンショカ</t>
    </rPh>
    <rPh sb="18" eb="20">
      <t>イジ</t>
    </rPh>
    <rPh sb="21" eb="23">
      <t>カンリ</t>
    </rPh>
    <phoneticPr fontId="3"/>
  </si>
  <si>
    <t>以下ＪＧＰＳＳＩから引用</t>
    <rPh sb="0" eb="2">
      <t>イカ</t>
    </rPh>
    <rPh sb="10" eb="12">
      <t>インヨウ</t>
    </rPh>
    <phoneticPr fontId="3"/>
  </si>
  <si>
    <t>(2) 自社製品を構成する原材料・部品の仕入先に適切な製品含有化学物質管理を要求していること。</t>
    <rPh sb="20" eb="22">
      <t>シイレ</t>
    </rPh>
    <rPh sb="22" eb="23">
      <t>サキ</t>
    </rPh>
    <phoneticPr fontId="3"/>
  </si>
  <si>
    <t>(1)自社製品を構成する原材料・部品の製品含有化学物質情報を入手していること。</t>
    <phoneticPr fontId="3"/>
  </si>
  <si>
    <t xml:space="preserve">仕入先評価基準があり、その中に品質についての要求事項（管理体制等）を定めており、これを伝達、指導し、評価基準に従って仕入先を評価し、選定している。
</t>
    <rPh sb="0" eb="2">
      <t>シイレ</t>
    </rPh>
    <rPh sb="2" eb="3">
      <t>サキ</t>
    </rPh>
    <rPh sb="3" eb="5">
      <t>ヒョウカ</t>
    </rPh>
    <rPh sb="15" eb="17">
      <t>ヒンシツ</t>
    </rPh>
    <rPh sb="31" eb="32">
      <t>ナド</t>
    </rPh>
    <rPh sb="34" eb="35">
      <t>サダ</t>
    </rPh>
    <rPh sb="43" eb="45">
      <t>デンタツ</t>
    </rPh>
    <rPh sb="46" eb="48">
      <t>シドウ</t>
    </rPh>
    <rPh sb="50" eb="52">
      <t>ヒョウカ</t>
    </rPh>
    <rPh sb="52" eb="54">
      <t>キジュン</t>
    </rPh>
    <rPh sb="55" eb="56">
      <t>シタガ</t>
    </rPh>
    <rPh sb="58" eb="60">
      <t>シイレ</t>
    </rPh>
    <rPh sb="60" eb="61">
      <t>サキ</t>
    </rPh>
    <rPh sb="62" eb="64">
      <t>ヒョウカ</t>
    </rPh>
    <rPh sb="66" eb="68">
      <t>センテイ</t>
    </rPh>
    <phoneticPr fontId="3"/>
  </si>
  <si>
    <t>(3) 仕入先の管理状況を確認し、不適合があれば、改善をうながしていること。</t>
    <rPh sb="4" eb="6">
      <t>シイ</t>
    </rPh>
    <rPh sb="6" eb="7">
      <t>サキ</t>
    </rPh>
    <rPh sb="17" eb="20">
      <t>フテキゴウ</t>
    </rPh>
    <phoneticPr fontId="3"/>
  </si>
  <si>
    <t xml:space="preserve">仕入先に要求した内容について，仕入先の実施状況を監査などで確認し，不適合項目に関しては、適宜改善をうながしていること。
</t>
    <rPh sb="33" eb="36">
      <t>フテキゴウ</t>
    </rPh>
    <rPh sb="36" eb="38">
      <t>コウモク</t>
    </rPh>
    <rPh sb="39" eb="40">
      <t>カン</t>
    </rPh>
    <phoneticPr fontId="3"/>
  </si>
  <si>
    <t>（4）購入品について要求事項を明確に伝えていること</t>
    <rPh sb="10" eb="12">
      <t>ヨウキュウ</t>
    </rPh>
    <rPh sb="12" eb="14">
      <t>ジコウ</t>
    </rPh>
    <rPh sb="15" eb="17">
      <t>メイカク</t>
    </rPh>
    <rPh sb="18" eb="19">
      <t>ツタ</t>
    </rPh>
    <phoneticPr fontId="3"/>
  </si>
  <si>
    <t>（3）先入れ先出しができていること</t>
    <rPh sb="3" eb="5">
      <t>サキイ</t>
    </rPh>
    <rPh sb="6" eb="8">
      <t>サキダ</t>
    </rPh>
    <phoneticPr fontId="3"/>
  </si>
  <si>
    <t>(1)整理整頓されていること。</t>
    <rPh sb="3" eb="5">
      <t>セイリ</t>
    </rPh>
    <rPh sb="5" eb="7">
      <t>セイトン</t>
    </rPh>
    <phoneticPr fontId="3"/>
  </si>
  <si>
    <t xml:space="preserve">不適合の定義が明確にされている。
不適合の定義は、ウシオの要求する内容を包含している。
</t>
    <rPh sb="0" eb="3">
      <t>フテキゴウ</t>
    </rPh>
    <rPh sb="4" eb="6">
      <t>テイギ</t>
    </rPh>
    <rPh sb="7" eb="9">
      <t>メイカク</t>
    </rPh>
    <rPh sb="17" eb="20">
      <t>フテキゴウ</t>
    </rPh>
    <rPh sb="21" eb="23">
      <t>テイギ</t>
    </rPh>
    <rPh sb="29" eb="31">
      <t>ヨウキュウ</t>
    </rPh>
    <rPh sb="33" eb="35">
      <t>ナイヨウ</t>
    </rPh>
    <rPh sb="36" eb="38">
      <t>ホウガン</t>
    </rPh>
    <phoneticPr fontId="3"/>
  </si>
  <si>
    <t xml:space="preserve">①品質方針は定期的に見直しを行い維持している。
</t>
    <rPh sb="1" eb="3">
      <t>ヒンシツ</t>
    </rPh>
    <rPh sb="3" eb="5">
      <t>ホウシン</t>
    </rPh>
    <rPh sb="6" eb="9">
      <t>テイキテキ</t>
    </rPh>
    <rPh sb="10" eb="12">
      <t>ミナオ</t>
    </rPh>
    <rPh sb="14" eb="15">
      <t>オコナ</t>
    </rPh>
    <rPh sb="16" eb="18">
      <t>イジ</t>
    </rPh>
    <phoneticPr fontId="3"/>
  </si>
  <si>
    <t xml:space="preserve">品質に関する法規制、顧客及び自社の要求事項を明確にし、それらの最新資料を管理・保管している。
</t>
    <rPh sb="0" eb="2">
      <t>ヒンシツ</t>
    </rPh>
    <rPh sb="3" eb="4">
      <t>カン</t>
    </rPh>
    <rPh sb="6" eb="7">
      <t>ホウ</t>
    </rPh>
    <phoneticPr fontId="3"/>
  </si>
  <si>
    <t xml:space="preserve">①製品含有化学物質管理に関して遵守すべき、法規制、顧客及び自社の要求事項を明確にし、それらの最新資料を管理・保管していること。
②製品含有化学物質管理に関する情報は常に閲覧可能な状態になっており、必要な部門に対し適切に伝達していること。
③外部からの製品含有化学物質管理についての問い合わせへの対応ルール、情報発信ルールが明確になっており、問合せに対して適切に対応できていること。(適正に社外へ伝達する仕組みがあること)
</t>
    <rPh sb="15" eb="17">
      <t>ジュンシュ</t>
    </rPh>
    <rPh sb="29" eb="31">
      <t>ジシャ</t>
    </rPh>
    <rPh sb="37" eb="39">
      <t>メイカク</t>
    </rPh>
    <phoneticPr fontId="3"/>
  </si>
  <si>
    <t xml:space="preserve">品質に関する目標及び計画を策定し、それに対する進捗状況が明確にされ、法規制，顧客要求事項またはその他のの変更などに応じ目標・計画が修正されている。
</t>
    <rPh sb="0" eb="2">
      <t>ヒンシツ</t>
    </rPh>
    <rPh sb="3" eb="4">
      <t>カン</t>
    </rPh>
    <rPh sb="6" eb="8">
      <t>モクヒョウ</t>
    </rPh>
    <rPh sb="8" eb="9">
      <t>オヨ</t>
    </rPh>
    <rPh sb="10" eb="12">
      <t>ケイカク</t>
    </rPh>
    <rPh sb="13" eb="15">
      <t>サクテイ</t>
    </rPh>
    <rPh sb="20" eb="21">
      <t>タイ</t>
    </rPh>
    <rPh sb="49" eb="50">
      <t>タ</t>
    </rPh>
    <phoneticPr fontId="3"/>
  </si>
  <si>
    <t xml:space="preserve">製品含有化学物質管理を実現するための目標及び計画を策定し、それに対する進捗状況が明確にされ、法規制または顧客要求事項の変更などに応じ目標・計画が修正されていること。
</t>
    <rPh sb="0" eb="2">
      <t>セイヒン</t>
    </rPh>
    <rPh sb="2" eb="4">
      <t>ガンユウ</t>
    </rPh>
    <rPh sb="4" eb="6">
      <t>カガク</t>
    </rPh>
    <rPh sb="6" eb="8">
      <t>ブッシツ</t>
    </rPh>
    <rPh sb="8" eb="10">
      <t>カンリ</t>
    </rPh>
    <rPh sb="11" eb="13">
      <t>ジツゲン</t>
    </rPh>
    <rPh sb="18" eb="20">
      <t>モクヒョウ</t>
    </rPh>
    <rPh sb="20" eb="21">
      <t>オヨ</t>
    </rPh>
    <rPh sb="22" eb="24">
      <t>ケイカク</t>
    </rPh>
    <rPh sb="25" eb="27">
      <t>サクテイ</t>
    </rPh>
    <rPh sb="32" eb="33">
      <t>タイ</t>
    </rPh>
    <phoneticPr fontId="3"/>
  </si>
  <si>
    <t xml:space="preserve">製品含有化学物質管理に関する規程や組織図等を作成し、責任と役割が明確になっていること。
</t>
    <rPh sb="14" eb="16">
      <t>キテイ</t>
    </rPh>
    <rPh sb="26" eb="28">
      <t>セキニン</t>
    </rPh>
    <rPh sb="29" eb="31">
      <t>ヤクワリ</t>
    </rPh>
    <rPh sb="32" eb="34">
      <t>メイカク</t>
    </rPh>
    <phoneticPr fontId="3"/>
  </si>
  <si>
    <t xml:space="preserve">品質に影響のある仕事に従事している人に対し、教育･訓練を特定・実施し、力量を評価している。
</t>
    <rPh sb="28" eb="30">
      <t>トクテイ</t>
    </rPh>
    <phoneticPr fontId="3"/>
  </si>
  <si>
    <t xml:space="preserve">製品含有化学物質管理に関する各業務に必要な教育・訓練を特定・実施し、実施記録を残していること。
</t>
    <rPh sb="27" eb="29">
      <t>トクテイ</t>
    </rPh>
    <rPh sb="30" eb="32">
      <t>ジッシ</t>
    </rPh>
    <phoneticPr fontId="3"/>
  </si>
  <si>
    <t xml:space="preserve">品質に関する監査員(社内・仕入先)及び部材・半製品・製品の検査員に対しては必要な教育が実施され、認定された者が実施している。
</t>
    <rPh sb="0" eb="2">
      <t>ヒンシツ</t>
    </rPh>
    <rPh sb="3" eb="4">
      <t>カン</t>
    </rPh>
    <rPh sb="6" eb="8">
      <t>カンサ</t>
    </rPh>
    <rPh sb="8" eb="9">
      <t>イン</t>
    </rPh>
    <rPh sb="10" eb="12">
      <t>シャナイ</t>
    </rPh>
    <rPh sb="13" eb="15">
      <t>シイレ</t>
    </rPh>
    <rPh sb="15" eb="16">
      <t>サキ</t>
    </rPh>
    <rPh sb="17" eb="18">
      <t>オヨ</t>
    </rPh>
    <rPh sb="19" eb="20">
      <t>ブ</t>
    </rPh>
    <rPh sb="20" eb="21">
      <t>ザイ</t>
    </rPh>
    <rPh sb="22" eb="25">
      <t>ハンセイヒン</t>
    </rPh>
    <rPh sb="26" eb="28">
      <t>セイヒン</t>
    </rPh>
    <rPh sb="29" eb="32">
      <t>ケンサイン</t>
    </rPh>
    <rPh sb="33" eb="34">
      <t>タイ</t>
    </rPh>
    <rPh sb="37" eb="39">
      <t>ヒツヨウ</t>
    </rPh>
    <rPh sb="40" eb="42">
      <t>キョウイク</t>
    </rPh>
    <rPh sb="43" eb="45">
      <t>ジッシ</t>
    </rPh>
    <rPh sb="48" eb="50">
      <t>ニンテイ</t>
    </rPh>
    <rPh sb="53" eb="54">
      <t>モノ</t>
    </rPh>
    <rPh sb="55" eb="57">
      <t>ジッシ</t>
    </rPh>
    <phoneticPr fontId="3"/>
  </si>
  <si>
    <t xml:space="preserve">環境(製品含有化学物質管理)に関する監査員(社内・仕入先)および、製品含有化学物質の検査員・測定者に対しては、必要な教育が実施され、認定された者が実施していること。
</t>
    <rPh sb="0" eb="2">
      <t>カンキョウ</t>
    </rPh>
    <rPh sb="11" eb="13">
      <t>カンリ</t>
    </rPh>
    <rPh sb="15" eb="16">
      <t>カン</t>
    </rPh>
    <rPh sb="18" eb="20">
      <t>カンサ</t>
    </rPh>
    <rPh sb="20" eb="21">
      <t>イン</t>
    </rPh>
    <rPh sb="22" eb="24">
      <t>シャナイ</t>
    </rPh>
    <rPh sb="25" eb="27">
      <t>シイレ</t>
    </rPh>
    <rPh sb="27" eb="28">
      <t>サキ</t>
    </rPh>
    <rPh sb="33" eb="35">
      <t>セイヒン</t>
    </rPh>
    <rPh sb="35" eb="37">
      <t>ガンユウ</t>
    </rPh>
    <rPh sb="37" eb="39">
      <t>カガク</t>
    </rPh>
    <rPh sb="39" eb="41">
      <t>ブッシツ</t>
    </rPh>
    <rPh sb="42" eb="45">
      <t>ケンサイン</t>
    </rPh>
    <rPh sb="46" eb="48">
      <t>ソクテイ</t>
    </rPh>
    <rPh sb="48" eb="49">
      <t>シャ</t>
    </rPh>
    <rPh sb="50" eb="51">
      <t>タイ</t>
    </rPh>
    <rPh sb="55" eb="57">
      <t>ヒツヨウ</t>
    </rPh>
    <rPh sb="58" eb="60">
      <t>キョウイク</t>
    </rPh>
    <rPh sb="61" eb="63">
      <t>ジッシ</t>
    </rPh>
    <rPh sb="66" eb="68">
      <t>ニンテイ</t>
    </rPh>
    <rPh sb="71" eb="72">
      <t>モノ</t>
    </rPh>
    <rPh sb="73" eb="75">
      <t>ジッシ</t>
    </rPh>
    <phoneticPr fontId="3"/>
  </si>
  <si>
    <t xml:space="preserve">配布されたグリーン調達基準は最新版が保管され、旧版の処置も明確になっている
</t>
    <rPh sb="0" eb="2">
      <t>ハイフ</t>
    </rPh>
    <rPh sb="9" eb="11">
      <t>チョウタツ</t>
    </rPh>
    <rPh sb="11" eb="13">
      <t>キジュン</t>
    </rPh>
    <rPh sb="14" eb="17">
      <t>サイシンバン</t>
    </rPh>
    <rPh sb="18" eb="20">
      <t>ホカン</t>
    </rPh>
    <phoneticPr fontId="3"/>
  </si>
  <si>
    <t>1-2
法的、顧客及びその他要求事項の明確化、情報提供</t>
    <rPh sb="4" eb="6">
      <t>ホウテキ</t>
    </rPh>
    <rPh sb="7" eb="9">
      <t>コキャク</t>
    </rPh>
    <rPh sb="9" eb="10">
      <t>オヨ</t>
    </rPh>
    <rPh sb="13" eb="14">
      <t>タ</t>
    </rPh>
    <rPh sb="14" eb="16">
      <t>ヨウキュウ</t>
    </rPh>
    <rPh sb="16" eb="18">
      <t>ジコウ</t>
    </rPh>
    <rPh sb="19" eb="22">
      <t>メイカクカ</t>
    </rPh>
    <rPh sb="23" eb="25">
      <t>ジョウホウ</t>
    </rPh>
    <rPh sb="25" eb="27">
      <t>テイキョウ</t>
    </rPh>
    <phoneticPr fontId="3"/>
  </si>
  <si>
    <t>1-3
管理範囲の明確化</t>
    <rPh sb="4" eb="6">
      <t>カンリ</t>
    </rPh>
    <rPh sb="6" eb="8">
      <t>ハンイ</t>
    </rPh>
    <rPh sb="9" eb="12">
      <t>メイカクカ</t>
    </rPh>
    <phoneticPr fontId="3"/>
  </si>
  <si>
    <t>1-4
目標の策定及び運営プロセスの計画</t>
    <rPh sb="4" eb="6">
      <t>モクヒョウ</t>
    </rPh>
    <rPh sb="7" eb="9">
      <t>サクテイ</t>
    </rPh>
    <rPh sb="9" eb="10">
      <t>オヨ</t>
    </rPh>
    <rPh sb="11" eb="13">
      <t>ウンエイ</t>
    </rPh>
    <rPh sb="18" eb="20">
      <t>ケイカク</t>
    </rPh>
    <phoneticPr fontId="3"/>
  </si>
  <si>
    <t>1-5
組織体制、役割、責任の明確化</t>
    <rPh sb="4" eb="6">
      <t>ソシキ</t>
    </rPh>
    <rPh sb="6" eb="8">
      <t>タイセイ</t>
    </rPh>
    <rPh sb="9" eb="11">
      <t>ヤクワリ</t>
    </rPh>
    <rPh sb="12" eb="14">
      <t>セキニン</t>
    </rPh>
    <rPh sb="15" eb="17">
      <t>メイカク</t>
    </rPh>
    <rPh sb="17" eb="18">
      <t>カ</t>
    </rPh>
    <phoneticPr fontId="3"/>
  </si>
  <si>
    <t>3-1
環境調査
(化学物質含有調査)</t>
    <rPh sb="4" eb="6">
      <t>カンキョウ</t>
    </rPh>
    <rPh sb="6" eb="8">
      <t>チョウサ</t>
    </rPh>
    <rPh sb="10" eb="12">
      <t>カガク</t>
    </rPh>
    <rPh sb="12" eb="14">
      <t>ブッシツ</t>
    </rPh>
    <rPh sb="14" eb="16">
      <t>ガンユウ</t>
    </rPh>
    <rPh sb="16" eb="18">
      <t>チョウサ</t>
    </rPh>
    <phoneticPr fontId="3"/>
  </si>
  <si>
    <t>3-2
仕入先管理
(仕入先評価・監査)</t>
    <rPh sb="4" eb="6">
      <t>シイレ</t>
    </rPh>
    <rPh sb="6" eb="7">
      <t>サキ</t>
    </rPh>
    <rPh sb="7" eb="9">
      <t>カンリ</t>
    </rPh>
    <rPh sb="11" eb="13">
      <t>シイレ</t>
    </rPh>
    <rPh sb="13" eb="14">
      <t>サキ</t>
    </rPh>
    <rPh sb="14" eb="16">
      <t>ヒョウカ</t>
    </rPh>
    <rPh sb="17" eb="19">
      <t>カンサ</t>
    </rPh>
    <phoneticPr fontId="3"/>
  </si>
  <si>
    <t>3-3
仕入先の改善</t>
    <rPh sb="4" eb="6">
      <t>シイレ</t>
    </rPh>
    <rPh sb="6" eb="7">
      <t>サキ</t>
    </rPh>
    <rPh sb="8" eb="10">
      <t>カイゼン</t>
    </rPh>
    <phoneticPr fontId="3"/>
  </si>
  <si>
    <t>4-1
受入確認
(受入検査・測定)</t>
    <rPh sb="4" eb="6">
      <t>ウケイレ</t>
    </rPh>
    <rPh sb="6" eb="8">
      <t>カクニン</t>
    </rPh>
    <rPh sb="10" eb="12">
      <t>ウケイレ</t>
    </rPh>
    <rPh sb="12" eb="14">
      <t>ケンサ</t>
    </rPh>
    <rPh sb="15" eb="17">
      <t>ソクテイ</t>
    </rPh>
    <phoneticPr fontId="3"/>
  </si>
  <si>
    <t>4-2
部材保管管理</t>
    <rPh sb="4" eb="5">
      <t>ブ</t>
    </rPh>
    <rPh sb="5" eb="6">
      <t>ザイ</t>
    </rPh>
    <rPh sb="6" eb="8">
      <t>ホカン</t>
    </rPh>
    <rPh sb="8" eb="10">
      <t>カンリ</t>
    </rPh>
    <phoneticPr fontId="3"/>
  </si>
  <si>
    <t>5-1
製造工程管理</t>
    <rPh sb="4" eb="6">
      <t>セイゾウ</t>
    </rPh>
    <rPh sb="6" eb="8">
      <t>コウテイ</t>
    </rPh>
    <rPh sb="8" eb="10">
      <t>カンリ</t>
    </rPh>
    <phoneticPr fontId="3"/>
  </si>
  <si>
    <t>5-2
委託加工先管理</t>
    <rPh sb="4" eb="6">
      <t>イタク</t>
    </rPh>
    <rPh sb="6" eb="8">
      <t>カコウ</t>
    </rPh>
    <rPh sb="8" eb="9">
      <t>サキ</t>
    </rPh>
    <rPh sb="9" eb="11">
      <t>カンリ</t>
    </rPh>
    <phoneticPr fontId="3"/>
  </si>
  <si>
    <t>6-1
設備・機械の管理</t>
    <rPh sb="4" eb="6">
      <t>セツビ</t>
    </rPh>
    <rPh sb="7" eb="9">
      <t>キカイ</t>
    </rPh>
    <rPh sb="10" eb="12">
      <t>カンリ</t>
    </rPh>
    <phoneticPr fontId="3"/>
  </si>
  <si>
    <t>6-2
金型・冶工具の管理</t>
    <rPh sb="4" eb="6">
      <t>カナガタ</t>
    </rPh>
    <rPh sb="7" eb="8">
      <t>ジ</t>
    </rPh>
    <rPh sb="8" eb="10">
      <t>コウグ</t>
    </rPh>
    <rPh sb="11" eb="13">
      <t>カンリ</t>
    </rPh>
    <phoneticPr fontId="3"/>
  </si>
  <si>
    <t>6-3
計測器の管理</t>
    <phoneticPr fontId="3"/>
  </si>
  <si>
    <t>7
変更管理</t>
    <rPh sb="2" eb="4">
      <t>ヘンコウ</t>
    </rPh>
    <rPh sb="4" eb="6">
      <t>カンリ</t>
    </rPh>
    <phoneticPr fontId="3"/>
  </si>
  <si>
    <t>8
不適合の処置
および是正処置</t>
    <rPh sb="2" eb="5">
      <t>フテキゴウ</t>
    </rPh>
    <rPh sb="6" eb="8">
      <t>ショチ</t>
    </rPh>
    <rPh sb="12" eb="14">
      <t>ゼセイ</t>
    </rPh>
    <rPh sb="14" eb="16">
      <t>ショチ</t>
    </rPh>
    <phoneticPr fontId="3"/>
  </si>
  <si>
    <t>9-1
出荷検査/梱包</t>
    <rPh sb="4" eb="6">
      <t>シュッカ</t>
    </rPh>
    <rPh sb="6" eb="8">
      <t>ケンサ</t>
    </rPh>
    <rPh sb="9" eb="11">
      <t>コンポウ</t>
    </rPh>
    <phoneticPr fontId="3"/>
  </si>
  <si>
    <t>1-1
方針・組織 ・体制</t>
    <rPh sb="4" eb="6">
      <t>ホウシン</t>
    </rPh>
    <rPh sb="7" eb="9">
      <t>ソシキ</t>
    </rPh>
    <rPh sb="11" eb="13">
      <t>タイセイ</t>
    </rPh>
    <phoneticPr fontId="3"/>
  </si>
  <si>
    <t>1-6
人的資源の マネジメント
 (教育・訓練)</t>
    <rPh sb="4" eb="6">
      <t>ジンテキ</t>
    </rPh>
    <rPh sb="6" eb="8">
      <t>シゲン</t>
    </rPh>
    <rPh sb="19" eb="21">
      <t>キョウイク</t>
    </rPh>
    <rPh sb="22" eb="24">
      <t>クンレン</t>
    </rPh>
    <phoneticPr fontId="3"/>
  </si>
  <si>
    <t>1-8
内部監査</t>
    <rPh sb="4" eb="6">
      <t>ナイブ</t>
    </rPh>
    <rPh sb="6" eb="8">
      <t>カンサ</t>
    </rPh>
    <phoneticPr fontId="3"/>
  </si>
  <si>
    <t>1-9
マネジメントレビュー　　　　　　　　　　　　　　　　　　　　　　　　　　　　　(経営者による見直し)</t>
    <rPh sb="44" eb="47">
      <t>ケイエイシャ</t>
    </rPh>
    <rPh sb="50" eb="52">
      <t>ミナオ</t>
    </rPh>
    <phoneticPr fontId="3"/>
  </si>
  <si>
    <t>2-1
設計・開発</t>
    <rPh sb="4" eb="6">
      <t>セッケイ</t>
    </rPh>
    <rPh sb="7" eb="9">
      <t>カイハツ</t>
    </rPh>
    <phoneticPr fontId="3"/>
  </si>
  <si>
    <t>○問題なし、△仕組みはあるが一部不備がある、×要求事項を実施していない、問題あり、／対象外、－未実施項目</t>
    <rPh sb="1" eb="3">
      <t>モンダイ</t>
    </rPh>
    <rPh sb="7" eb="9">
      <t>シク</t>
    </rPh>
    <rPh sb="14" eb="16">
      <t>イチブ</t>
    </rPh>
    <rPh sb="16" eb="18">
      <t>フビ</t>
    </rPh>
    <rPh sb="23" eb="25">
      <t>ヨウキュウ</t>
    </rPh>
    <rPh sb="25" eb="27">
      <t>ジコウ</t>
    </rPh>
    <rPh sb="28" eb="30">
      <t>ジッシ</t>
    </rPh>
    <rPh sb="36" eb="38">
      <t>モンダイ</t>
    </rPh>
    <rPh sb="42" eb="45">
      <t>タイショウガイ</t>
    </rPh>
    <rPh sb="47" eb="50">
      <t>ミジッシ</t>
    </rPh>
    <rPh sb="50" eb="52">
      <t>コウモク</t>
    </rPh>
    <phoneticPr fontId="3"/>
  </si>
  <si>
    <t>／＝</t>
    <phoneticPr fontId="3"/>
  </si>
  <si>
    <t>項   目</t>
  </si>
  <si>
    <t>具   体   例</t>
  </si>
  <si>
    <t>Ａ</t>
  </si>
  <si>
    <t>Ｂ</t>
  </si>
  <si>
    <t>仕様の変更</t>
  </si>
  <si>
    <t>(特に電気部品)</t>
  </si>
  <si>
    <t>〇</t>
  </si>
  <si>
    <t>製造工程，</t>
  </si>
  <si>
    <t>工法の変更</t>
  </si>
  <si>
    <t>製造場所の変更</t>
  </si>
  <si>
    <t>製造条件の変更</t>
  </si>
  <si>
    <t>治具変更</t>
  </si>
  <si>
    <t>専用検査設備の</t>
  </si>
  <si>
    <t>変更</t>
  </si>
  <si>
    <t>作業者の変更</t>
  </si>
  <si>
    <t>暫定ラインで組立を行う場合</t>
  </si>
  <si>
    <t>機械設備の変更</t>
  </si>
  <si>
    <t>金型の変更</t>
  </si>
  <si>
    <t>材料の変更</t>
  </si>
  <si>
    <t>材料取りを変更する場合</t>
  </si>
  <si>
    <t>備考：「設計／工程／材料変更申請書」XA-071より抜粋</t>
    <rPh sb="0" eb="2">
      <t>ビコウ</t>
    </rPh>
    <rPh sb="26" eb="28">
      <t>バッスイ</t>
    </rPh>
    <phoneticPr fontId="3"/>
  </si>
  <si>
    <t xml:space="preserve">①部品、材料の受入検査の基準があり、部品、材料にあわせた適切な方法である。
②受入検査基準に基づいた検査を実施している。
③不適合品が誤使用されないよう識別処置（表示・隔離）されている。
</t>
    <rPh sb="12" eb="14">
      <t>キジュン</t>
    </rPh>
    <rPh sb="39" eb="40">
      <t>ウ</t>
    </rPh>
    <rPh sb="40" eb="41">
      <t>イ</t>
    </rPh>
    <rPh sb="41" eb="43">
      <t>ケンサ</t>
    </rPh>
    <rPh sb="43" eb="45">
      <t>キジュン</t>
    </rPh>
    <rPh sb="46" eb="47">
      <t>モト</t>
    </rPh>
    <rPh sb="50" eb="52">
      <t>ケンサ</t>
    </rPh>
    <rPh sb="53" eb="55">
      <t>ジッシ</t>
    </rPh>
    <rPh sb="62" eb="65">
      <t>フテキゴウ</t>
    </rPh>
    <rPh sb="65" eb="66">
      <t>ヒン</t>
    </rPh>
    <rPh sb="67" eb="68">
      <t>ゴ</t>
    </rPh>
    <rPh sb="68" eb="70">
      <t>シヨウ</t>
    </rPh>
    <rPh sb="76" eb="78">
      <t>シキベツ</t>
    </rPh>
    <rPh sb="78" eb="80">
      <t>ショチ</t>
    </rPh>
    <rPh sb="81" eb="83">
      <t>ヒョウジ</t>
    </rPh>
    <rPh sb="84" eb="86">
      <t>カクリ</t>
    </rPh>
    <phoneticPr fontId="3"/>
  </si>
  <si>
    <t xml:space="preserve">先入れ先出しができている。
</t>
    <rPh sb="0" eb="2">
      <t>サキイレ</t>
    </rPh>
    <rPh sb="3" eb="5">
      <t>サキダ</t>
    </rPh>
    <phoneticPr fontId="3"/>
  </si>
  <si>
    <t>(1) 自社基準に適合した製品を供給できるかどうか，仕入先を評価し，選定していること。</t>
    <rPh sb="4" eb="6">
      <t>ジシャ</t>
    </rPh>
    <rPh sb="6" eb="8">
      <t>キジュン</t>
    </rPh>
    <rPh sb="26" eb="28">
      <t>シイレ</t>
    </rPh>
    <rPh sb="28" eb="29">
      <t>サキ</t>
    </rPh>
    <phoneticPr fontId="3"/>
  </si>
  <si>
    <t>(2) 製造工程で類似品がある場合、識別が確実に行われ、それらの誤使用、混入防止策が図られていること。</t>
    <rPh sb="4" eb="6">
      <t>セイゾウ</t>
    </rPh>
    <rPh sb="6" eb="8">
      <t>コウテイ</t>
    </rPh>
    <rPh sb="9" eb="11">
      <t>ルイジ</t>
    </rPh>
    <rPh sb="11" eb="12">
      <t>ヒン</t>
    </rPh>
    <rPh sb="15" eb="17">
      <t>バアイ</t>
    </rPh>
    <rPh sb="18" eb="20">
      <t>シキベツ</t>
    </rPh>
    <rPh sb="21" eb="23">
      <t>カクジツ</t>
    </rPh>
    <rPh sb="24" eb="25">
      <t>オコナ</t>
    </rPh>
    <rPh sb="32" eb="35">
      <t>ゴシヨウ</t>
    </rPh>
    <rPh sb="36" eb="38">
      <t>コンニュウ</t>
    </rPh>
    <rPh sb="38" eb="40">
      <t>ボウシ</t>
    </rPh>
    <rPh sb="40" eb="41">
      <t>サク</t>
    </rPh>
    <rPh sb="42" eb="43">
      <t>ハカ</t>
    </rPh>
    <phoneticPr fontId="3"/>
  </si>
  <si>
    <t>(3) 生産設備は、含有化学物質管理対応品と未対応品の汚染防止が確実に実施されていること。
（成型機、粉砕機、混練機、ハンダDip層、ハンダコテなど、汚染が懸念される設備、治工具）</t>
    <rPh sb="4" eb="6">
      <t>セイサン</t>
    </rPh>
    <rPh sb="6" eb="8">
      <t>セツビ</t>
    </rPh>
    <rPh sb="10" eb="12">
      <t>ガンユウ</t>
    </rPh>
    <rPh sb="12" eb="14">
      <t>カガク</t>
    </rPh>
    <rPh sb="14" eb="16">
      <t>ブッシツ</t>
    </rPh>
    <rPh sb="16" eb="18">
      <t>カンリ</t>
    </rPh>
    <rPh sb="18" eb="20">
      <t>タイオウ</t>
    </rPh>
    <rPh sb="20" eb="21">
      <t>ヒン</t>
    </rPh>
    <rPh sb="22" eb="25">
      <t>ミタイオウ</t>
    </rPh>
    <rPh sb="25" eb="26">
      <t>ヒン</t>
    </rPh>
    <rPh sb="27" eb="29">
      <t>オセン</t>
    </rPh>
    <rPh sb="29" eb="31">
      <t>ボウシ</t>
    </rPh>
    <rPh sb="32" eb="34">
      <t>カクジツ</t>
    </rPh>
    <rPh sb="35" eb="37">
      <t>ジッシ</t>
    </rPh>
    <rPh sb="47" eb="50">
      <t>セイケイキ</t>
    </rPh>
    <rPh sb="51" eb="54">
      <t>フンサイキ</t>
    </rPh>
    <rPh sb="55" eb="56">
      <t>コン</t>
    </rPh>
    <rPh sb="56" eb="57">
      <t>レン</t>
    </rPh>
    <rPh sb="57" eb="58">
      <t>キ</t>
    </rPh>
    <rPh sb="65" eb="66">
      <t>ソウ</t>
    </rPh>
    <rPh sb="75" eb="77">
      <t>オセン</t>
    </rPh>
    <rPh sb="78" eb="80">
      <t>ケネン</t>
    </rPh>
    <rPh sb="83" eb="85">
      <t>セツビ</t>
    </rPh>
    <rPh sb="86" eb="87">
      <t>ジ</t>
    </rPh>
    <rPh sb="87" eb="89">
      <t>コウグ</t>
    </rPh>
    <phoneticPr fontId="3"/>
  </si>
  <si>
    <t>(4) 製造工程で化学反応などによる含有物質の変化、又は含有濃度の変動がある場合は、変化後又は変動後の状態を管理していること。</t>
    <rPh sb="4" eb="6">
      <t>セイゾウ</t>
    </rPh>
    <rPh sb="6" eb="8">
      <t>コウテイ</t>
    </rPh>
    <rPh sb="9" eb="11">
      <t>カガク</t>
    </rPh>
    <rPh sb="11" eb="13">
      <t>ハンノウ</t>
    </rPh>
    <rPh sb="18" eb="20">
      <t>ガンユウ</t>
    </rPh>
    <rPh sb="20" eb="22">
      <t>ブッシツ</t>
    </rPh>
    <rPh sb="23" eb="25">
      <t>ヘンカ</t>
    </rPh>
    <rPh sb="26" eb="27">
      <t>マタ</t>
    </rPh>
    <rPh sb="28" eb="30">
      <t>ガンユウ</t>
    </rPh>
    <rPh sb="30" eb="32">
      <t>ノウド</t>
    </rPh>
    <rPh sb="33" eb="35">
      <t>ヘンドウ</t>
    </rPh>
    <rPh sb="38" eb="40">
      <t>バアイ</t>
    </rPh>
    <rPh sb="42" eb="44">
      <t>ヘンカ</t>
    </rPh>
    <rPh sb="44" eb="45">
      <t>ゴ</t>
    </rPh>
    <rPh sb="45" eb="46">
      <t>マタ</t>
    </rPh>
    <rPh sb="47" eb="49">
      <t>ヘンドウ</t>
    </rPh>
    <rPh sb="49" eb="50">
      <t>ゴ</t>
    </rPh>
    <rPh sb="51" eb="53">
      <t>ジョウタイ</t>
    </rPh>
    <rPh sb="54" eb="56">
      <t>カンリ</t>
    </rPh>
    <phoneticPr fontId="3"/>
  </si>
  <si>
    <t>(5) 副資材に対しても含有化学物質に対する管理を行っていること。
（グリス、マジック、接着剤、インク、ハンダ、フラックス、ラベル等）</t>
    <rPh sb="4" eb="7">
      <t>フクシザイ</t>
    </rPh>
    <rPh sb="8" eb="9">
      <t>タイ</t>
    </rPh>
    <rPh sb="12" eb="14">
      <t>ガンユウ</t>
    </rPh>
    <rPh sb="14" eb="16">
      <t>カガク</t>
    </rPh>
    <rPh sb="16" eb="18">
      <t>ブッシツ</t>
    </rPh>
    <rPh sb="19" eb="20">
      <t>タイ</t>
    </rPh>
    <rPh sb="22" eb="24">
      <t>カンリ</t>
    </rPh>
    <rPh sb="25" eb="26">
      <t>オコナ</t>
    </rPh>
    <rPh sb="44" eb="47">
      <t>セッチャクザイ</t>
    </rPh>
    <rPh sb="65" eb="66">
      <t>トウ</t>
    </rPh>
    <phoneticPr fontId="3"/>
  </si>
  <si>
    <t xml:space="preserve">(6)該当製品に対応した、もの作りに必要な資料（工程表・標準書・手順書に相当する文書）が整備され運用されているか。
</t>
    <rPh sb="48" eb="50">
      <t>ウンヨウ</t>
    </rPh>
    <phoneticPr fontId="3"/>
  </si>
  <si>
    <t>委託加工先に対して必要な工程管理・識別を要求していること。また生産委託先の管理状況を定期的に確認していること。</t>
    <rPh sb="0" eb="2">
      <t>イタク</t>
    </rPh>
    <rPh sb="2" eb="4">
      <t>カコウ</t>
    </rPh>
    <rPh sb="4" eb="5">
      <t>サキ</t>
    </rPh>
    <rPh sb="9" eb="11">
      <t>ヒツヨウ</t>
    </rPh>
    <rPh sb="17" eb="19">
      <t>シキベツ</t>
    </rPh>
    <phoneticPr fontId="3"/>
  </si>
  <si>
    <t xml:space="preserve">製品含有化学物質に対する不適合や異常状態の定義が明確にされていること。
不適合や異常状態の定義は、ウシオの要求する内容を包含していること。
</t>
    <rPh sb="0" eb="2">
      <t>セイヒン</t>
    </rPh>
    <rPh sb="2" eb="4">
      <t>ガンユウ</t>
    </rPh>
    <rPh sb="4" eb="6">
      <t>カガク</t>
    </rPh>
    <rPh sb="6" eb="8">
      <t>ブッシツ</t>
    </rPh>
    <rPh sb="9" eb="10">
      <t>タイ</t>
    </rPh>
    <rPh sb="12" eb="15">
      <t>フテキゴウ</t>
    </rPh>
    <rPh sb="16" eb="18">
      <t>イジョウ</t>
    </rPh>
    <rPh sb="18" eb="20">
      <t>ジョウタイ</t>
    </rPh>
    <rPh sb="21" eb="23">
      <t>テイギ</t>
    </rPh>
    <rPh sb="24" eb="26">
      <t>メイカク</t>
    </rPh>
    <rPh sb="36" eb="39">
      <t>フテキゴウ</t>
    </rPh>
    <rPh sb="40" eb="42">
      <t>イジョウ</t>
    </rPh>
    <rPh sb="42" eb="44">
      <t>ジョウタイ</t>
    </rPh>
    <rPh sb="45" eb="47">
      <t>テイギ</t>
    </rPh>
    <rPh sb="53" eb="55">
      <t>ヨウキュウ</t>
    </rPh>
    <rPh sb="57" eb="59">
      <t>ナイヨウ</t>
    </rPh>
    <rPh sb="60" eb="62">
      <t>ホウガン</t>
    </rPh>
    <phoneticPr fontId="3"/>
  </si>
  <si>
    <t xml:space="preserve">不適合品管理の運用を定めた規定（基準・フローチャート等）があり、以下の点について明確になっている。　　　　　　　　　　　　　　　　　　　　　　　　
1)発生ロットの特定　　　　　　　　　　　　　　　　　　　　　　　　　　　　　　　　　　　　　　　　　　　　　　　　　　　　　　　　　　　　　　　　
2)連絡ルート（社内・仕入先・顧客等）　　　　　　　　　　　　　　　　　　　　　　　　　　　　　　　　　　　　　　　　　　　　　　　　　　　　　　　　　　　　　　　　　　　
3)不適合の原因調査
4)管理すべき記録の明確化
</t>
    <rPh sb="160" eb="162">
      <t>シイレ</t>
    </rPh>
    <rPh sb="162" eb="163">
      <t>サキ</t>
    </rPh>
    <rPh sb="249" eb="251">
      <t>カンリ</t>
    </rPh>
    <rPh sb="254" eb="256">
      <t>キロク</t>
    </rPh>
    <rPh sb="257" eb="260">
      <t>メイカクカ</t>
    </rPh>
    <phoneticPr fontId="3"/>
  </si>
  <si>
    <t xml:space="preserve">不適合品管理の運用を定めた規定（基準・フローチャート等）があり、以下の点について明確になっている。　　　　　　　　　　　　　　　　　　　　　　　　
1)発生ロットの特定　　　　　　　　　　　　　　　　　　　　　　　　　　　　　　　　　　　　　　　　　　　　　　　　　　　　　　　　　　　　　　　　　　
2)不適合品発生時には含有物質管理の推進責任者または、経営責任者に報告し、外部へ影響が及ぶ場合は顧客、仕入先等へ報告する事としていること。　　　　　　　　　　　　　　　　　　　　　　　　　　　　　　　　　　　　　　　　　　　　　　　　　　　　　　　　　　　　　　　　　　　
3)不適合の原因調査
4)管理すべき記録の明確化
</t>
    <rPh sb="153" eb="154">
      <t>フ</t>
    </rPh>
    <rPh sb="199" eb="201">
      <t>コキャク</t>
    </rPh>
    <rPh sb="202" eb="204">
      <t>シイレ</t>
    </rPh>
    <rPh sb="204" eb="205">
      <t>サキ</t>
    </rPh>
    <phoneticPr fontId="3"/>
  </si>
  <si>
    <t xml:space="preserve">不適合に対しては、原因追及が行われ、効果の確認を含む是正処置および予防処置がなされているとともに、部材を含み、必要と判断されるすべての工程に対して、水平展開が実施されていること。
</t>
    <rPh sb="0" eb="3">
      <t>フテキゴウ</t>
    </rPh>
    <rPh sb="4" eb="5">
      <t>タイ</t>
    </rPh>
    <rPh sb="9" eb="11">
      <t>ゲンイン</t>
    </rPh>
    <rPh sb="11" eb="13">
      <t>ツイキュウ</t>
    </rPh>
    <rPh sb="14" eb="15">
      <t>オコナ</t>
    </rPh>
    <rPh sb="18" eb="20">
      <t>コウカ</t>
    </rPh>
    <rPh sb="21" eb="23">
      <t>カクニン</t>
    </rPh>
    <rPh sb="24" eb="25">
      <t>フク</t>
    </rPh>
    <rPh sb="26" eb="28">
      <t>ゼセイ</t>
    </rPh>
    <rPh sb="28" eb="30">
      <t>ショチ</t>
    </rPh>
    <rPh sb="33" eb="35">
      <t>ヨボウ</t>
    </rPh>
    <rPh sb="35" eb="37">
      <t>ショチ</t>
    </rPh>
    <rPh sb="49" eb="51">
      <t>ブザイ</t>
    </rPh>
    <rPh sb="52" eb="53">
      <t>フク</t>
    </rPh>
    <rPh sb="55" eb="57">
      <t>ヒツヨウ</t>
    </rPh>
    <rPh sb="58" eb="60">
      <t>ハンダン</t>
    </rPh>
    <rPh sb="67" eb="69">
      <t>コウテイ</t>
    </rPh>
    <rPh sb="70" eb="71">
      <t>タイ</t>
    </rPh>
    <rPh sb="74" eb="76">
      <t>スイヘイ</t>
    </rPh>
    <rPh sb="76" eb="78">
      <t>テンカイ</t>
    </rPh>
    <rPh sb="79" eb="81">
      <t>ジッシ</t>
    </rPh>
    <phoneticPr fontId="3"/>
  </si>
  <si>
    <t xml:space="preserve">①外部関係者（顧客、仕入先など）への連絡手順を明確にしている。
②製造場所、製造設備の変更等、品質に影響があると思われるＸＡ－０７１で決められている変更は、ウシオ電機(株）に連絡を行い、承認後変更対応するようになっている。
</t>
    <rPh sb="10" eb="12">
      <t>シイレ</t>
    </rPh>
    <rPh sb="12" eb="13">
      <t>サキ</t>
    </rPh>
    <rPh sb="33" eb="35">
      <t>セイゾウ</t>
    </rPh>
    <rPh sb="35" eb="37">
      <t>バショ</t>
    </rPh>
    <rPh sb="38" eb="40">
      <t>セイゾウ</t>
    </rPh>
    <rPh sb="40" eb="42">
      <t>セツビ</t>
    </rPh>
    <rPh sb="43" eb="45">
      <t>ヘンコウ</t>
    </rPh>
    <rPh sb="45" eb="46">
      <t>トウ</t>
    </rPh>
    <rPh sb="47" eb="49">
      <t>ヒンシツ</t>
    </rPh>
    <rPh sb="50" eb="52">
      <t>エイキョウ</t>
    </rPh>
    <rPh sb="56" eb="57">
      <t>オモ</t>
    </rPh>
    <rPh sb="81" eb="83">
      <t>デンキ</t>
    </rPh>
    <rPh sb="84" eb="85">
      <t>カブ</t>
    </rPh>
    <rPh sb="87" eb="89">
      <t>レンラク</t>
    </rPh>
    <rPh sb="90" eb="91">
      <t>オコナ</t>
    </rPh>
    <rPh sb="93" eb="96">
      <t>ショウニンゴ</t>
    </rPh>
    <rPh sb="96" eb="98">
      <t>ヘンコウ</t>
    </rPh>
    <rPh sb="98" eb="100">
      <t>タイオウ</t>
    </rPh>
    <phoneticPr fontId="3"/>
  </si>
  <si>
    <t xml:space="preserve">①外部関係者（顧客、仕入先など）への連絡手順を明確にしている
（例）
1)顧客への報告要否（報告のタイミングを含む）の判断は品質管理責任者が行うこととしている。
2)仕入先への連絡が必要な場合は、手段を含め購買部門が伝達することとしている。
②製造場所、製造設備の変更等、製品含有化学物質に影響があると思われるＸＡ－０７１で決められている変更は、ウシオ電機(株）に連絡を行い、承認後変更対応するようになっていること。
</t>
    <rPh sb="10" eb="12">
      <t>シイレ</t>
    </rPh>
    <rPh sb="12" eb="13">
      <t>サキ</t>
    </rPh>
    <rPh sb="83" eb="85">
      <t>シイレ</t>
    </rPh>
    <rPh sb="85" eb="86">
      <t>サキ</t>
    </rPh>
    <rPh sb="122" eb="124">
      <t>セイゾウ</t>
    </rPh>
    <rPh sb="124" eb="126">
      <t>バショ</t>
    </rPh>
    <rPh sb="127" eb="129">
      <t>セイゾウ</t>
    </rPh>
    <rPh sb="129" eb="131">
      <t>セツビ</t>
    </rPh>
    <rPh sb="132" eb="134">
      <t>ヘンコウ</t>
    </rPh>
    <rPh sb="134" eb="135">
      <t>トウ</t>
    </rPh>
    <rPh sb="136" eb="138">
      <t>セイヒン</t>
    </rPh>
    <rPh sb="138" eb="140">
      <t>ガンユウ</t>
    </rPh>
    <rPh sb="140" eb="142">
      <t>カガク</t>
    </rPh>
    <rPh sb="142" eb="144">
      <t>ブッシツ</t>
    </rPh>
    <rPh sb="145" eb="147">
      <t>エイキョウ</t>
    </rPh>
    <rPh sb="151" eb="152">
      <t>オモ</t>
    </rPh>
    <rPh sb="176" eb="178">
      <t>デンキ</t>
    </rPh>
    <rPh sb="179" eb="180">
      <t>カブ</t>
    </rPh>
    <rPh sb="182" eb="184">
      <t>レンラク</t>
    </rPh>
    <rPh sb="185" eb="186">
      <t>オコナ</t>
    </rPh>
    <rPh sb="188" eb="191">
      <t>ショウニンゴ</t>
    </rPh>
    <rPh sb="191" eb="193">
      <t>ヘンコウ</t>
    </rPh>
    <rPh sb="193" eb="195">
      <t>タイオウ</t>
    </rPh>
    <phoneticPr fontId="3"/>
  </si>
  <si>
    <t xml:space="preserve">①検査仕様書が作製され妥当な検査項目、判断基準が明確になっている。
②出荷検査記録に、ロット、検査員が明確になるよう記録されている。
③出荷検査成績書および梱包箱の表示などはウシオの要求事項に対応している。
</t>
    <rPh sb="1" eb="3">
      <t>ケンサ</t>
    </rPh>
    <rPh sb="3" eb="5">
      <t>シヨウ</t>
    </rPh>
    <rPh sb="5" eb="6">
      <t>ショ</t>
    </rPh>
    <rPh sb="7" eb="9">
      <t>サクセイ</t>
    </rPh>
    <rPh sb="11" eb="13">
      <t>ダトウ</t>
    </rPh>
    <rPh sb="14" eb="16">
      <t>ケンサ</t>
    </rPh>
    <rPh sb="16" eb="18">
      <t>コウモク</t>
    </rPh>
    <rPh sb="19" eb="21">
      <t>ハンダン</t>
    </rPh>
    <rPh sb="21" eb="23">
      <t>キジュン</t>
    </rPh>
    <rPh sb="24" eb="26">
      <t>メイカク</t>
    </rPh>
    <phoneticPr fontId="3"/>
  </si>
  <si>
    <t xml:space="preserve">(2) 梱包箱、および梱包関連部材に関しても管理対象としていること。
　　⇒ウシオから指定がある場合
</t>
    <rPh sb="4" eb="6">
      <t>コンポウ</t>
    </rPh>
    <rPh sb="6" eb="7">
      <t>バコ</t>
    </rPh>
    <rPh sb="11" eb="13">
      <t>コンポウ</t>
    </rPh>
    <rPh sb="13" eb="15">
      <t>カンレン</t>
    </rPh>
    <rPh sb="15" eb="17">
      <t>ブザイ</t>
    </rPh>
    <rPh sb="18" eb="19">
      <t>カン</t>
    </rPh>
    <rPh sb="22" eb="24">
      <t>カンリ</t>
    </rPh>
    <rPh sb="24" eb="26">
      <t>タイショウ</t>
    </rPh>
    <rPh sb="43" eb="45">
      <t>シテイ</t>
    </rPh>
    <rPh sb="48" eb="50">
      <t>バアイ</t>
    </rPh>
    <phoneticPr fontId="3"/>
  </si>
  <si>
    <t xml:space="preserve">梱包仕様があり、梱包箱、および梱包関連部材に関しても、管理対象として同様の管理が実施されている。
</t>
    <rPh sb="0" eb="2">
      <t>コンポウ</t>
    </rPh>
    <rPh sb="2" eb="4">
      <t>シヨウ</t>
    </rPh>
    <rPh sb="8" eb="11">
      <t>コンポウバコ</t>
    </rPh>
    <rPh sb="15" eb="17">
      <t>コンポウ</t>
    </rPh>
    <rPh sb="17" eb="19">
      <t>カンレン</t>
    </rPh>
    <rPh sb="19" eb="21">
      <t>ブザイ</t>
    </rPh>
    <rPh sb="22" eb="23">
      <t>カン</t>
    </rPh>
    <rPh sb="27" eb="29">
      <t>カンリ</t>
    </rPh>
    <rPh sb="29" eb="31">
      <t>タイショウ</t>
    </rPh>
    <rPh sb="34" eb="36">
      <t>ドウヨウ</t>
    </rPh>
    <rPh sb="37" eb="39">
      <t>カンリ</t>
    </rPh>
    <rPh sb="40" eb="42">
      <t>ジッシ</t>
    </rPh>
    <phoneticPr fontId="3"/>
  </si>
  <si>
    <t>原材料、部材、製品の受け入れから出荷にいたるまでのロット追跡が出来る仕組みがあること。</t>
    <rPh sb="0" eb="3">
      <t>ゲンザイリョウ</t>
    </rPh>
    <rPh sb="4" eb="6">
      <t>ブザイ</t>
    </rPh>
    <rPh sb="7" eb="9">
      <t>セイヒン</t>
    </rPh>
    <rPh sb="10" eb="11">
      <t>ウ</t>
    </rPh>
    <rPh sb="12" eb="13">
      <t>イ</t>
    </rPh>
    <rPh sb="16" eb="18">
      <t>シュッカ</t>
    </rPh>
    <rPh sb="28" eb="30">
      <t>ツイセキ</t>
    </rPh>
    <rPh sb="31" eb="33">
      <t>デキ</t>
    </rPh>
    <rPh sb="34" eb="36">
      <t>シク</t>
    </rPh>
    <phoneticPr fontId="3"/>
  </si>
  <si>
    <t xml:space="preserve">①日々の生産に於ける、原材料、部材、製品に対してロットの追跡（トレーサビリティ）の基準がある。
②原材料の部材ロット、受入検査、製造工程投入、出荷検査、出荷先など、ロットの追跡できる様に運用されている。またそれらは、記録で確認できる。
</t>
    <rPh sb="1" eb="3">
      <t>ヒビ</t>
    </rPh>
    <rPh sb="4" eb="6">
      <t>セイサン</t>
    </rPh>
    <rPh sb="7" eb="8">
      <t>オ</t>
    </rPh>
    <rPh sb="11" eb="14">
      <t>ゲンザイリョウ</t>
    </rPh>
    <rPh sb="15" eb="17">
      <t>ブザイ</t>
    </rPh>
    <rPh sb="18" eb="20">
      <t>セイヒン</t>
    </rPh>
    <rPh sb="21" eb="22">
      <t>タイ</t>
    </rPh>
    <rPh sb="28" eb="30">
      <t>ツイセキ</t>
    </rPh>
    <rPh sb="41" eb="43">
      <t>キジュン</t>
    </rPh>
    <phoneticPr fontId="3"/>
  </si>
  <si>
    <t>2.設計・開発プロセス</t>
    <rPh sb="2" eb="4">
      <t>セッケイ</t>
    </rPh>
    <rPh sb="5" eb="7">
      <t>カイハツ</t>
    </rPh>
    <phoneticPr fontId="3"/>
  </si>
  <si>
    <t>(1) 部品、材料の受入検査の仕組みがありおこなっていること。</t>
    <rPh sb="4" eb="6">
      <t>ブヒン</t>
    </rPh>
    <rPh sb="7" eb="9">
      <t>ザイリョウ</t>
    </rPh>
    <rPh sb="10" eb="12">
      <t>ウケイレ</t>
    </rPh>
    <rPh sb="12" eb="14">
      <t>ケンサ</t>
    </rPh>
    <rPh sb="15" eb="17">
      <t>シク</t>
    </rPh>
    <phoneticPr fontId="3"/>
  </si>
  <si>
    <t>②素材毎に精密分析データ添付その他適切な方法で、RoHS保証がされていること　
　　　　　　　　　　　　　　　　　　　　　　　　　　　　　　　　　　　　　　</t>
    <rPh sb="1" eb="3">
      <t>ソザイ</t>
    </rPh>
    <rPh sb="3" eb="4">
      <t>ゴト</t>
    </rPh>
    <rPh sb="5" eb="7">
      <t>セイミツ</t>
    </rPh>
    <rPh sb="7" eb="9">
      <t>ブンセキ</t>
    </rPh>
    <rPh sb="12" eb="14">
      <t>テンプ</t>
    </rPh>
    <rPh sb="16" eb="17">
      <t>タ</t>
    </rPh>
    <rPh sb="17" eb="19">
      <t>テキセツ</t>
    </rPh>
    <rPh sb="20" eb="22">
      <t>ホウホウ</t>
    </rPh>
    <rPh sb="28" eb="30">
      <t>ホショウ</t>
    </rPh>
    <phoneticPr fontId="3"/>
  </si>
  <si>
    <t>1.経営（その１）</t>
    <rPh sb="2" eb="4">
      <t>ケイエイ</t>
    </rPh>
    <phoneticPr fontId="3"/>
  </si>
  <si>
    <t>1.経営（その２）</t>
    <rPh sb="2" eb="4">
      <t>ケイエイ</t>
    </rPh>
    <phoneticPr fontId="3"/>
  </si>
  <si>
    <t>P1/10</t>
    <phoneticPr fontId="3"/>
  </si>
  <si>
    <t>P2/10</t>
    <phoneticPr fontId="3"/>
  </si>
  <si>
    <t>P4/10</t>
    <phoneticPr fontId="3"/>
  </si>
  <si>
    <t>P5/10</t>
    <phoneticPr fontId="3"/>
  </si>
  <si>
    <t>P6/10</t>
    <phoneticPr fontId="3"/>
  </si>
  <si>
    <t>P7/10</t>
    <phoneticPr fontId="3"/>
  </si>
  <si>
    <t>P8/10</t>
    <phoneticPr fontId="3"/>
  </si>
  <si>
    <t>P9/10</t>
    <phoneticPr fontId="3"/>
  </si>
  <si>
    <t>P10/10</t>
    <phoneticPr fontId="3"/>
  </si>
  <si>
    <t>P3/10</t>
    <phoneticPr fontId="3"/>
  </si>
  <si>
    <t>△＝</t>
    <phoneticPr fontId="3"/>
  </si>
  <si>
    <t>×＝</t>
    <phoneticPr fontId="3"/>
  </si>
  <si>
    <t>回答年月日</t>
  </si>
  <si>
    <t>回答者連絡先</t>
  </si>
  <si>
    <t>改善計画書・実施確認書</t>
    <rPh sb="4" eb="5">
      <t>ショ</t>
    </rPh>
    <rPh sb="6" eb="8">
      <t>ジッシ</t>
    </rPh>
    <rPh sb="8" eb="11">
      <t>カクニンショ</t>
    </rPh>
    <phoneticPr fontId="13"/>
  </si>
  <si>
    <t>貴社名　</t>
    <rPh sb="0" eb="2">
      <t>キシャ</t>
    </rPh>
    <rPh sb="2" eb="3">
      <t>メイ</t>
    </rPh>
    <phoneticPr fontId="13"/>
  </si>
  <si>
    <t>工場名</t>
    <rPh sb="0" eb="2">
      <t>コウジョウ</t>
    </rPh>
    <rPh sb="2" eb="3">
      <t>メイ</t>
    </rPh>
    <phoneticPr fontId="13"/>
  </si>
  <si>
    <t xml:space="preserve"> </t>
    <phoneticPr fontId="13"/>
  </si>
  <si>
    <t>回答者</t>
    <phoneticPr fontId="13"/>
  </si>
  <si>
    <t>ＴＥＬ：　　　　　　　　　　　　　　　　　　　　　　　　　　　　　　Ｅメールアドレス：</t>
    <phoneticPr fontId="13"/>
  </si>
  <si>
    <t>不適合項目</t>
    <rPh sb="0" eb="3">
      <t>フテキゴウ</t>
    </rPh>
    <rPh sb="3" eb="5">
      <t>コウモク</t>
    </rPh>
    <phoneticPr fontId="13"/>
  </si>
  <si>
    <t>注１）対応スケジュールは予定のみでなく運用実績も記入下さい。</t>
    <rPh sb="0" eb="1">
      <t>チュウ</t>
    </rPh>
    <rPh sb="3" eb="5">
      <t>タイオウ</t>
    </rPh>
    <rPh sb="12" eb="14">
      <t>ヨテイ</t>
    </rPh>
    <rPh sb="19" eb="21">
      <t>ウンヨウ</t>
    </rPh>
    <rPh sb="21" eb="23">
      <t>ジッセキ</t>
    </rPh>
    <rPh sb="24" eb="26">
      <t>キニュウ</t>
    </rPh>
    <rPh sb="26" eb="27">
      <t>クダ</t>
    </rPh>
    <phoneticPr fontId="13"/>
  </si>
  <si>
    <t>指摘項目</t>
    <rPh sb="0" eb="2">
      <t>シテキ</t>
    </rPh>
    <rPh sb="2" eb="4">
      <t>コウモク</t>
    </rPh>
    <phoneticPr fontId="13"/>
  </si>
  <si>
    <t>指摘内容</t>
    <rPh sb="0" eb="2">
      <t>シテキ</t>
    </rPh>
    <rPh sb="2" eb="4">
      <t>ナイヨウ</t>
    </rPh>
    <phoneticPr fontId="13"/>
  </si>
  <si>
    <t>改善・対策内容</t>
    <rPh sb="0" eb="2">
      <t>カイゼン</t>
    </rPh>
    <rPh sb="3" eb="5">
      <t>タイサク</t>
    </rPh>
    <rPh sb="5" eb="7">
      <t>ナイヨウ</t>
    </rPh>
    <phoneticPr fontId="13"/>
  </si>
  <si>
    <t>貴社担当部門</t>
    <rPh sb="0" eb="2">
      <t>キシャ</t>
    </rPh>
    <rPh sb="2" eb="4">
      <t>タントウ</t>
    </rPh>
    <rPh sb="4" eb="6">
      <t>ブモン</t>
    </rPh>
    <phoneticPr fontId="13"/>
  </si>
  <si>
    <t>計画</t>
    <rPh sb="0" eb="2">
      <t>ケイカク</t>
    </rPh>
    <phoneticPr fontId="13"/>
  </si>
  <si>
    <t>実績</t>
    <rPh sb="0" eb="2">
      <t>ジッセキ</t>
    </rPh>
    <phoneticPr fontId="13"/>
  </si>
  <si>
    <t>改善要望項目</t>
    <rPh sb="0" eb="2">
      <t>カイゼン</t>
    </rPh>
    <rPh sb="2" eb="4">
      <t>ヨウボウ</t>
    </rPh>
    <rPh sb="4" eb="6">
      <t>コウモク</t>
    </rPh>
    <phoneticPr fontId="13"/>
  </si>
  <si>
    <t>不適合項目ではありませんが、継続的な運用・管理を図る上で改善をご検討頂きたい項目です。</t>
    <rPh sb="0" eb="3">
      <t>フテキゴウ</t>
    </rPh>
    <rPh sb="3" eb="5">
      <t>コウモク</t>
    </rPh>
    <rPh sb="14" eb="17">
      <t>ケイゾクテキ</t>
    </rPh>
    <rPh sb="18" eb="20">
      <t>ウンヨウ</t>
    </rPh>
    <rPh sb="21" eb="23">
      <t>カンリ</t>
    </rPh>
    <rPh sb="24" eb="25">
      <t>ハカ</t>
    </rPh>
    <rPh sb="26" eb="27">
      <t>ジョウ</t>
    </rPh>
    <rPh sb="28" eb="30">
      <t>カイゼン</t>
    </rPh>
    <rPh sb="32" eb="34">
      <t>ケントウ</t>
    </rPh>
    <rPh sb="34" eb="35">
      <t>イタダ</t>
    </rPh>
    <rPh sb="38" eb="40">
      <t>コウモク</t>
    </rPh>
    <phoneticPr fontId="13"/>
  </si>
  <si>
    <t>◎</t>
    <phoneticPr fontId="3"/>
  </si>
  <si>
    <t>◎</t>
    <phoneticPr fontId="3"/>
  </si>
  <si>
    <t>重点項目</t>
    <rPh sb="0" eb="4">
      <t>ジュウテンコウモク</t>
    </rPh>
    <phoneticPr fontId="3"/>
  </si>
  <si>
    <t>承認者(役職）</t>
    <rPh sb="4" eb="6">
      <t>ヤクショク</t>
    </rPh>
    <phoneticPr fontId="13"/>
  </si>
  <si>
    <t>【設計】
①設計・開発のルールがあり、適切に実施されている。
　・量産までの各ステップのおける参画部署とその役割が明確である。
　・設計時に過去トラブル検証結果が反映されるルールが運用されている。
　・輸送を考慮し、損傷、発錆、劣化、内部錯乱の無いように梱包設計を行うルールがある。
　・ルールに従って実施される信頼性試験（輸送試験含む）の試験項目・条件・合否判定基準が定められている。</t>
    <rPh sb="1" eb="3">
      <t>セッケイ</t>
    </rPh>
    <rPh sb="19" eb="21">
      <t>テキセツ</t>
    </rPh>
    <rPh sb="22" eb="24">
      <t>ジッシ</t>
    </rPh>
    <rPh sb="162" eb="164">
      <t>ユソウ</t>
    </rPh>
    <rPh sb="164" eb="166">
      <t>シケン</t>
    </rPh>
    <rPh sb="166" eb="167">
      <t>フク</t>
    </rPh>
    <phoneticPr fontId="3"/>
  </si>
  <si>
    <t>【量産初期】
①初期流動管理に関するルールがあり、適切に実施されている。
②新規および仕様変更後の初期生産ロットは、要求事項（適用安全規格等）が満足していることを確認している。</t>
    <rPh sb="1" eb="3">
      <t>リョウサン</t>
    </rPh>
    <rPh sb="3" eb="5">
      <t>ショキ</t>
    </rPh>
    <rPh sb="58" eb="62">
      <t>ヨウキュウジコウ</t>
    </rPh>
    <phoneticPr fontId="3"/>
  </si>
  <si>
    <t>対応スケジュール（注１）</t>
    <rPh sb="0" eb="2">
      <t>タイオウ</t>
    </rPh>
    <rPh sb="9" eb="10">
      <t>チュウ</t>
    </rPh>
    <phoneticPr fontId="13"/>
  </si>
  <si>
    <t>管理区分</t>
  </si>
  <si>
    <t>図面，仕様書に指示する併用可能部品(｢A又はB｣という指定)において,A ⇔ Bヘ変更する場合</t>
    <phoneticPr fontId="27"/>
  </si>
  <si>
    <t>仕入先内部設計部品でその内容を変更する場合</t>
    <phoneticPr fontId="27"/>
  </si>
  <si>
    <t>市販部品の製造元が，その部品仕様を変更する場合</t>
    <phoneticPr fontId="27"/>
  </si>
  <si>
    <t>包装仕様，輸送梱包仕様を変更する場合</t>
    <phoneticPr fontId="27"/>
  </si>
  <si>
    <t>ロット表示及びラベルを変更する場合</t>
    <phoneticPr fontId="27"/>
  </si>
  <si>
    <t>社内で製造工場(事業所)を移転する場合</t>
    <phoneticPr fontId="27"/>
  </si>
  <si>
    <t>社内製造⇔外注製造へ変更する場合</t>
    <phoneticPr fontId="27"/>
  </si>
  <si>
    <t>(海外移転，二次外注への変更も含む。)</t>
    <phoneticPr fontId="27"/>
  </si>
  <si>
    <t>社内の製造レイアウトを変更する場合</t>
    <phoneticPr fontId="27"/>
  </si>
  <si>
    <t>成型条件，切削条件，溶接条件，処理条件，加工条件等を変更する場合</t>
    <phoneticPr fontId="27"/>
  </si>
  <si>
    <t>加工基準，セッティング方法を変更する場合</t>
    <phoneticPr fontId="27"/>
  </si>
  <si>
    <t>機械加工から金型へ変更する場合</t>
    <phoneticPr fontId="27"/>
  </si>
  <si>
    <t>作業手順を変更する場合</t>
    <phoneticPr fontId="27"/>
  </si>
  <si>
    <t>新規治具を導入する場合</t>
    <phoneticPr fontId="27"/>
  </si>
  <si>
    <t>既存治具を改造する場合</t>
    <phoneticPr fontId="27"/>
  </si>
  <si>
    <t>新規検査設備を導入する場合</t>
    <phoneticPr fontId="27"/>
  </si>
  <si>
    <t>既存の検査設備を改造する場合</t>
    <phoneticPr fontId="27"/>
  </si>
  <si>
    <r>
      <t>〇</t>
    </r>
    <r>
      <rPr>
        <b/>
        <vertAlign val="superscript"/>
        <sz val="10.5"/>
        <color theme="1"/>
        <rFont val="ＭＳ 明朝"/>
        <family val="1"/>
        <charset val="128"/>
      </rPr>
      <t>(1)</t>
    </r>
    <phoneticPr fontId="27"/>
  </si>
  <si>
    <t>新人，ローテーション，一時応援等により作業者を変更する場合</t>
    <phoneticPr fontId="27"/>
  </si>
  <si>
    <t>設備，金型の</t>
    <phoneticPr fontId="27"/>
  </si>
  <si>
    <t>新規設備を導入する場合</t>
    <phoneticPr fontId="27"/>
  </si>
  <si>
    <t>変更</t>
    <phoneticPr fontId="27"/>
  </si>
  <si>
    <t>設備を改造する場合(自動化も含む。)</t>
    <phoneticPr fontId="27"/>
  </si>
  <si>
    <t>形状，寸法に影響のある型修正をする場合</t>
    <phoneticPr fontId="27"/>
  </si>
  <si>
    <t>個取り数を変更する場合</t>
    <phoneticPr fontId="27"/>
  </si>
  <si>
    <t>定期メンテナンス</t>
    <phoneticPr fontId="27"/>
  </si>
  <si>
    <t>金型を更新する場合(増型も含む。)</t>
    <phoneticPr fontId="27"/>
  </si>
  <si>
    <t>図面，仕様書に指示する材料仕様を変更する場合</t>
    <phoneticPr fontId="27"/>
  </si>
  <si>
    <t>材料メーカを変更する場合</t>
    <phoneticPr fontId="27"/>
  </si>
  <si>
    <t>材料のグレードを変更する場合</t>
    <phoneticPr fontId="27"/>
  </si>
  <si>
    <t>内製⇔外製ヘ変更する場合</t>
    <phoneticPr fontId="27"/>
  </si>
  <si>
    <r>
      <t>　 　　注(</t>
    </r>
    <r>
      <rPr>
        <b/>
        <vertAlign val="superscript"/>
        <sz val="10.5"/>
        <color theme="1"/>
        <rFont val="ＭＳ ゴシック"/>
        <family val="3"/>
        <charset val="128"/>
      </rPr>
      <t>1</t>
    </r>
    <r>
      <rPr>
        <b/>
        <sz val="10.5"/>
        <color theme="1"/>
        <rFont val="ＭＳ ゴシック"/>
        <family val="3"/>
        <charset val="128"/>
      </rPr>
      <t>)</t>
    </r>
    <r>
      <rPr>
        <sz val="10.5"/>
        <color theme="1"/>
        <rFont val="ＭＳ 明朝"/>
        <family val="1"/>
        <charset val="128"/>
      </rPr>
      <t xml:space="preserve"> 改造の程度による。</t>
    </r>
  </si>
  <si>
    <r>
      <t xml:space="preserve">   品質・環境(含有化学物質)管理体制監査 実施項目一覧表　</t>
    </r>
    <r>
      <rPr>
        <b/>
        <sz val="9"/>
        <color theme="1"/>
        <rFont val="ＭＳ Ｐゴシック"/>
        <family val="3"/>
        <charset val="128"/>
      </rPr>
      <t>兼</t>
    </r>
    <r>
      <rPr>
        <b/>
        <sz val="12"/>
        <color theme="1"/>
        <rFont val="ＭＳ Ｐゴシック"/>
        <family val="3"/>
        <charset val="128"/>
      </rPr>
      <t>　チェックシート</t>
    </r>
    <rPh sb="3" eb="5">
      <t>ヒンシツ</t>
    </rPh>
    <rPh sb="9" eb="11">
      <t>ガンユウ</t>
    </rPh>
    <rPh sb="11" eb="13">
      <t>カガク</t>
    </rPh>
    <rPh sb="13" eb="15">
      <t>ブッシツ</t>
    </rPh>
    <rPh sb="16" eb="18">
      <t>カンリ</t>
    </rPh>
    <rPh sb="18" eb="20">
      <t>タイセイ</t>
    </rPh>
    <rPh sb="20" eb="22">
      <t>カンサ</t>
    </rPh>
    <rPh sb="23" eb="25">
      <t>ジッシ</t>
    </rPh>
    <rPh sb="25" eb="27">
      <t>コウモク</t>
    </rPh>
    <rPh sb="27" eb="29">
      <t>イチラン</t>
    </rPh>
    <rPh sb="29" eb="30">
      <t>ヒョウ</t>
    </rPh>
    <rPh sb="31" eb="32">
      <t>ケン</t>
    </rPh>
    <phoneticPr fontId="3"/>
  </si>
  <si>
    <t>1-7
文書/様式/記録の管理</t>
    <rPh sb="4" eb="6">
      <t>ブンショ</t>
    </rPh>
    <rPh sb="7" eb="9">
      <t>ヨウシキ</t>
    </rPh>
    <rPh sb="10" eb="12">
      <t>キロク</t>
    </rPh>
    <rPh sb="13" eb="15">
      <t>カンリ</t>
    </rPh>
    <phoneticPr fontId="3"/>
  </si>
  <si>
    <t xml:space="preserve">①自社の品質保証体制及びその関連文書を体系的に示すことのできる文書(文書体系図等)を作成している。必要に応じてその内容を見直し、維持している。
②規定・規格・基準などの文書および手順書などが作成され、必要なときに最新版が閲覧可能な状態にある。
</t>
    <rPh sb="1" eb="3">
      <t>ジシャ</t>
    </rPh>
    <rPh sb="4" eb="6">
      <t>ヒンシツ</t>
    </rPh>
    <rPh sb="6" eb="8">
      <t>ホショウ</t>
    </rPh>
    <rPh sb="84" eb="86">
      <t>ブンショ</t>
    </rPh>
    <phoneticPr fontId="3"/>
  </si>
  <si>
    <t xml:space="preserve">①自社の製品含有化学物質管理体制及びその関連文書を体系的に示すことのできる文書(文書体系図等)を作成している。必要に応じてその内容を見直し、維持している。
②規定・規格・基準などの文書および手順書などが作成され、必要なときに最新版が閲覧可能な状態にある。
</t>
    <rPh sb="1" eb="3">
      <t>ジシャ</t>
    </rPh>
    <rPh sb="4" eb="5">
      <t>セイ</t>
    </rPh>
    <rPh sb="5" eb="6">
      <t>ヒン</t>
    </rPh>
    <rPh sb="6" eb="8">
      <t>ガンユウ</t>
    </rPh>
    <rPh sb="8" eb="10">
      <t>カガク</t>
    </rPh>
    <rPh sb="10" eb="12">
      <t>ブッシツ</t>
    </rPh>
    <rPh sb="12" eb="14">
      <t>カンリ</t>
    </rPh>
    <rPh sb="14" eb="16">
      <t>タイセイ</t>
    </rPh>
    <rPh sb="16" eb="17">
      <t>オヨ</t>
    </rPh>
    <rPh sb="20" eb="22">
      <t>カンレン</t>
    </rPh>
    <rPh sb="22" eb="24">
      <t>ブンショ</t>
    </rPh>
    <rPh sb="25" eb="27">
      <t>タイケイ</t>
    </rPh>
    <rPh sb="27" eb="28">
      <t>テキ</t>
    </rPh>
    <rPh sb="29" eb="30">
      <t>シメ</t>
    </rPh>
    <rPh sb="37" eb="39">
      <t>ブンショ</t>
    </rPh>
    <rPh sb="40" eb="42">
      <t>ブンショ</t>
    </rPh>
    <rPh sb="42" eb="45">
      <t>タイケイズ</t>
    </rPh>
    <rPh sb="45" eb="46">
      <t>トウ</t>
    </rPh>
    <rPh sb="48" eb="50">
      <t>サクセイ</t>
    </rPh>
    <rPh sb="55" eb="57">
      <t>ヒツヨウ</t>
    </rPh>
    <rPh sb="58" eb="59">
      <t>オウ</t>
    </rPh>
    <rPh sb="63" eb="65">
      <t>ナイヨウ</t>
    </rPh>
    <rPh sb="66" eb="68">
      <t>ミナオ</t>
    </rPh>
    <rPh sb="70" eb="72">
      <t>イジ</t>
    </rPh>
    <rPh sb="90" eb="92">
      <t>ブンショ</t>
    </rPh>
    <phoneticPr fontId="3"/>
  </si>
  <si>
    <t>VQ-050              4</t>
    <phoneticPr fontId="3"/>
  </si>
  <si>
    <t>1-7
文書/様式/記録の管理</t>
    <rPh sb="7" eb="9">
      <t>ヨウシキ</t>
    </rPh>
    <phoneticPr fontId="3"/>
  </si>
  <si>
    <t>(3)ウシオから配布している文書・図面を適切に管理していること</t>
    <rPh sb="14" eb="16">
      <t>ブンショ</t>
    </rPh>
    <rPh sb="17" eb="19">
      <t>ズメン</t>
    </rPh>
    <rPh sb="20" eb="22">
      <t>テキセツ</t>
    </rPh>
    <rPh sb="23" eb="25">
      <t>カンリ</t>
    </rPh>
    <phoneticPr fontId="3"/>
  </si>
  <si>
    <t xml:space="preserve">①文書・図面の差し替えがされており保管場所も決められている。
②台帳等により全て最新版が保管され、旧版の処置も明確になっている
③製品の製造に必要な製造手順書・標準書・チェックシートが配布先管理され必要な部署に配布されている
③加工図面(保管図面以外)の管理については手順を設け、手順通り行っている
</t>
    <rPh sb="1" eb="3">
      <t>ブンショ</t>
    </rPh>
    <rPh sb="4" eb="6">
      <t>ズメン</t>
    </rPh>
    <rPh sb="92" eb="94">
      <t>ハイフ</t>
    </rPh>
    <rPh sb="94" eb="95">
      <t>サキ</t>
    </rPh>
    <rPh sb="95" eb="97">
      <t>カンリ</t>
    </rPh>
    <rPh sb="99" eb="101">
      <t>ヒツヨウ</t>
    </rPh>
    <rPh sb="102" eb="103">
      <t>ブ</t>
    </rPh>
    <rPh sb="103" eb="104">
      <t>ショ</t>
    </rPh>
    <rPh sb="105" eb="107">
      <t>ハイフ</t>
    </rPh>
    <phoneticPr fontId="3"/>
  </si>
  <si>
    <t>VQ-050　(4)</t>
    <phoneticPr fontId="13"/>
  </si>
  <si>
    <t>【量産直前】
①量産開始前までに文書（ＱＣ工程表、作業標準等），様式，治工具などの工程設計・検査計画の検討・整備が行なわれるようになっている。必要ならば潜在的な不良モードを検証する為の評価（ＦＭＥＡ等）の結果に基づき、設計や工程毎の管理ポイントや確認頻度を定めている。
②試作品又は初物が仕様を満たしていることを確認した後に量産に移行するルールがある。</t>
    <rPh sb="1" eb="3">
      <t>リョウサン</t>
    </rPh>
    <rPh sb="3" eb="5">
      <t>チョクゼン</t>
    </rPh>
    <rPh sb="8" eb="10">
      <t>リョウサン</t>
    </rPh>
    <rPh sb="10" eb="12">
      <t>カイシ</t>
    </rPh>
    <rPh sb="12" eb="13">
      <t>マエ</t>
    </rPh>
    <rPh sb="16" eb="18">
      <t>ブンショ</t>
    </rPh>
    <rPh sb="32" eb="34">
      <t>ヨウシキ</t>
    </rPh>
    <rPh sb="71" eb="73">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</si>
</sst>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2"/>
      <name val="ＭＳ Ｐゴシック"/>
      <family val="3"/>
      <charset val="128"/>
    </font>
    <font>
      <sz val="11"/>
      <color indexed="10"/>
      <name val="ＭＳ Ｐゴシック"/>
      <family val="3"/>
      <charset val="128"/>
    </font>
    <font>
      <sz val="11"/>
      <color indexed="12"/>
      <name val="ＭＳ Ｐゴシック"/>
      <family val="3"/>
      <charset val="128"/>
    </font>
    <font>
      <b/>
      <sz val="10"/>
      <name val="ＭＳ Ｐゴシック"/>
      <family val="3"/>
      <charset val="128"/>
    </font>
    <font>
      <sz val="10"/>
      <color indexed="10"/>
      <name val="ＭＳ Ｐゴシック"/>
      <family val="3"/>
      <charset val="128"/>
    </font>
    <font>
      <sz val="10"/>
      <color indexed="12"/>
      <name val="ＭＳ Ｐゴシック"/>
      <family val="3"/>
      <charset val="128"/>
    </font>
    <font>
      <sz val="11"/>
      <name val="ＭＳ 明朝"/>
      <family val="1"/>
      <charset val="128"/>
    </font>
    <font>
      <sz val="6"/>
      <name val="ＭＳ 明朝"/>
      <family val="1"/>
      <charset val="128"/>
    </font>
    <font>
      <b/>
      <sz val="18"/>
      <name val="ＭＳ 明朝"/>
      <family val="1"/>
      <charset val="128"/>
    </font>
    <font>
      <sz val="18"/>
      <name val="ＭＳ 明朝"/>
      <family val="1"/>
      <charset val="128"/>
    </font>
    <font>
      <sz val="14"/>
      <name val="ＭＳ 明朝"/>
      <family val="1"/>
      <charset val="128"/>
    </font>
    <font>
      <sz val="9"/>
      <name val="ＭＳ 明朝"/>
      <family val="1"/>
      <charset val="128"/>
    </font>
    <font>
      <sz val="12"/>
      <name val="ＭＳ Ｐ明朝"/>
      <family val="1"/>
      <charset val="128"/>
    </font>
    <font>
      <sz val="12"/>
      <name val="ＭＳ 明朝"/>
      <family val="1"/>
      <charset val="128"/>
    </font>
    <font>
      <sz val="14"/>
      <color indexed="10"/>
      <name val="ＭＳ 明朝"/>
      <family val="1"/>
      <charset val="128"/>
    </font>
    <font>
      <sz val="14"/>
      <color indexed="10"/>
      <name val="ＭＳ Ｐゴシック"/>
      <family val="3"/>
      <charset val="128"/>
    </font>
    <font>
      <sz val="12"/>
      <color indexed="8"/>
      <name val="ＭＳ Ｐ明朝"/>
      <family val="1"/>
      <charset val="128"/>
    </font>
    <font>
      <b/>
      <sz val="14"/>
      <name val="ＭＳ 明朝"/>
      <family val="1"/>
      <charset val="128"/>
    </font>
    <font>
      <sz val="14"/>
      <color indexed="10"/>
      <name val="ＭＳ Ｐ明朝"/>
      <family val="1"/>
      <charset val="128"/>
    </font>
    <font>
      <sz val="14"/>
      <color indexed="12"/>
      <name val="ＭＳ 明朝"/>
      <family val="1"/>
      <charset val="128"/>
    </font>
    <font>
      <sz val="10.5"/>
      <color theme="1"/>
      <name val="ＭＳ 明朝"/>
      <family val="1"/>
      <charset val="128"/>
    </font>
    <font>
      <sz val="6"/>
      <name val="ＭＳ Ｐゴシック"/>
      <family val="2"/>
      <charset val="128"/>
      <scheme val="minor"/>
    </font>
    <font>
      <b/>
      <vertAlign val="superscript"/>
      <sz val="10.5"/>
      <color theme="1"/>
      <name val="ＭＳ 明朝"/>
      <family val="1"/>
      <charset val="128"/>
    </font>
    <font>
      <b/>
      <sz val="10.5"/>
      <color theme="1"/>
      <name val="ＭＳ ゴシック"/>
      <family val="3"/>
      <charset val="128"/>
    </font>
    <font>
      <b/>
      <vertAlign val="superscript"/>
      <sz val="10.5"/>
      <color theme="1"/>
      <name val="ＭＳ ゴシック"/>
      <family val="3"/>
      <charset val="128"/>
    </font>
    <font>
      <b/>
      <sz val="12"/>
      <color theme="1"/>
      <name val="ＭＳ Ｐゴシック"/>
      <family val="3"/>
      <charset val="128"/>
    </font>
    <font>
      <b/>
      <sz val="9"/>
      <color theme="1"/>
      <name val="ＭＳ Ｐゴシック"/>
      <family val="3"/>
      <charset val="128"/>
    </font>
    <font>
      <sz val="10"/>
      <color theme="1"/>
      <name val="ＭＳ Ｐゴシック"/>
      <family val="3"/>
      <charset val="128"/>
    </font>
    <font>
      <sz val="11"/>
      <color theme="1"/>
      <name val="ＭＳ Ｐゴシック"/>
      <family val="3"/>
      <charset val="128"/>
    </font>
    <font>
      <b/>
      <sz val="10"/>
      <color theme="1"/>
      <name val="ＭＳ Ｐゴシック"/>
      <family val="3"/>
      <charset val="128"/>
    </font>
    <font>
      <b/>
      <sz val="11"/>
      <color theme="1"/>
      <name val="ＭＳ Ｐゴシック"/>
      <family val="3"/>
      <charset val="128"/>
    </font>
    <font>
      <sz val="12"/>
      <color theme="1"/>
      <name val="ＭＳ Ｐゴシック"/>
      <family val="3"/>
      <charset val="128"/>
    </font>
    <font>
      <sz val="14"/>
      <color theme="1"/>
      <name val="ＭＳ 明朝"/>
      <family val="1"/>
      <charset val="128"/>
    </font>
  </fonts>
  <fills count="6">
    <fill>
      <patternFill patternType="none"/>
    </fill>
    <fill>
      <patternFill patternType="gray125"/>
    </fill>
    <fill>
      <patternFill patternType="solid">
        <fgColor indexed="9"/>
        <bgColor indexed="10"/>
      </patternFill>
    </fill>
    <fill>
      <patternFill patternType="solid">
        <fgColor indexed="9"/>
        <bgColor indexed="64"/>
      </patternFill>
    </fill>
    <fill>
      <patternFill patternType="solid">
        <fgColor indexed="51"/>
        <bgColor indexed="64"/>
      </patternFill>
    </fill>
    <fill>
      <patternFill patternType="solid">
        <fgColor indexed="13"/>
        <bgColor indexed="64"/>
      </patternFill>
    </fill>
  </fills>
  <borders count="4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alignment vertical="center"/>
    </xf>
    <xf numFmtId="0" fontId="1" fillId="0" borderId="0"/>
    <xf numFmtId="0" fontId="1" fillId="0" borderId="0"/>
    <xf numFmtId="0" fontId="12" fillId="0" borderId="0">
      <alignment vertical="center"/>
    </xf>
  </cellStyleXfs>
  <cellXfs count="265">
    <xf numFmtId="0" fontId="0" fillId="0" borderId="0" xfId="0">
      <alignment vertical="center"/>
    </xf>
    <xf numFmtId="0" fontId="0" fillId="0" borderId="0" xfId="0" applyFill="1">
      <alignment vertical="center"/>
    </xf>
    <xf numFmtId="0" fontId="4" fillId="0" borderId="0" xfId="0" applyFont="1" applyFill="1">
      <alignment vertical="center"/>
    </xf>
    <xf numFmtId="0" fontId="2" fillId="0" borderId="2" xfId="0" applyFont="1" applyFill="1" applyBorder="1" applyAlignment="1">
      <alignment horizontal="left" vertical="top" wrapText="1"/>
    </xf>
    <xf numFmtId="0" fontId="2"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2" fillId="0" borderId="4" xfId="0" applyFont="1" applyFill="1" applyBorder="1" applyAlignment="1">
      <alignment vertical="top" wrapText="1"/>
    </xf>
    <xf numFmtId="0" fontId="2" fillId="0" borderId="2" xfId="0" applyFont="1" applyFill="1" applyBorder="1" applyAlignment="1">
      <alignment vertical="top" wrapText="1"/>
    </xf>
    <xf numFmtId="0" fontId="8" fillId="0" borderId="0" xfId="0" applyFont="1" applyFill="1" applyAlignment="1">
      <alignment horizontal="right" vertical="top" wrapText="1"/>
    </xf>
    <xf numFmtId="0" fontId="8" fillId="0" borderId="0" xfId="0" applyFont="1" applyFill="1" applyAlignment="1">
      <alignment horizontal="center" vertical="top"/>
    </xf>
    <xf numFmtId="49" fontId="8" fillId="0" borderId="0" xfId="0" applyNumberFormat="1" applyFont="1" applyFill="1" applyAlignment="1">
      <alignment horizontal="right" vertical="top" wrapText="1"/>
    </xf>
    <xf numFmtId="0" fontId="9" fillId="0" borderId="0" xfId="0" applyFont="1" applyFill="1">
      <alignment vertical="center"/>
    </xf>
    <xf numFmtId="0" fontId="5" fillId="0" borderId="0" xfId="0" applyFont="1">
      <alignment vertical="center"/>
    </xf>
    <xf numFmtId="0" fontId="0" fillId="0" borderId="2" xfId="0" applyBorder="1" applyAlignment="1">
      <alignment horizontal="center" vertical="center"/>
    </xf>
    <xf numFmtId="0" fontId="0" fillId="0" borderId="0" xfId="0" applyBorder="1">
      <alignment vertical="center"/>
    </xf>
    <xf numFmtId="0" fontId="0" fillId="0" borderId="0" xfId="0" applyBorder="1" applyAlignment="1">
      <alignment vertical="center"/>
    </xf>
    <xf numFmtId="0" fontId="4" fillId="2" borderId="0" xfId="0" applyNumberFormat="1" applyFont="1" applyFill="1" applyBorder="1" applyAlignment="1">
      <alignment horizontal="center" vertical="top" wrapText="1"/>
    </xf>
    <xf numFmtId="0" fontId="7" fillId="3" borderId="0" xfId="0" applyFont="1" applyFill="1" applyAlignment="1">
      <alignment horizontal="right" vertical="top" wrapText="1"/>
    </xf>
    <xf numFmtId="0" fontId="7" fillId="3" borderId="0" xfId="0" applyFont="1" applyFill="1" applyAlignment="1">
      <alignment horizontal="center" vertical="top"/>
    </xf>
    <xf numFmtId="0" fontId="1" fillId="3" borderId="0" xfId="0" applyFont="1" applyFill="1" applyAlignment="1">
      <alignment vertical="top" wrapText="1"/>
    </xf>
    <xf numFmtId="0" fontId="1" fillId="3" borderId="0" xfId="0" applyFont="1" applyFill="1" applyAlignment="1">
      <alignment vertical="top"/>
    </xf>
    <xf numFmtId="0" fontId="0" fillId="0" borderId="0" xfId="0" applyAlignment="1">
      <alignment vertical="center" wrapText="1"/>
    </xf>
    <xf numFmtId="0" fontId="0" fillId="0" borderId="2" xfId="0" applyBorder="1">
      <alignment vertical="center"/>
    </xf>
    <xf numFmtId="0" fontId="2" fillId="0" borderId="2" xfId="0" applyFont="1" applyBorder="1" applyAlignment="1">
      <alignment horizontal="left" vertical="center" wrapText="1"/>
    </xf>
    <xf numFmtId="0" fontId="2" fillId="3" borderId="4" xfId="0" applyFont="1" applyFill="1" applyBorder="1" applyAlignment="1">
      <alignment vertical="top" wrapText="1"/>
    </xf>
    <xf numFmtId="0" fontId="2" fillId="0" borderId="2" xfId="0" applyFont="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vertical="center" wrapText="1"/>
    </xf>
    <xf numFmtId="0" fontId="4" fillId="0" borderId="0" xfId="0" applyFont="1" applyBorder="1" applyAlignment="1">
      <alignment horizontal="center" vertical="center" wrapText="1"/>
    </xf>
    <xf numFmtId="49" fontId="2" fillId="3" borderId="2" xfId="0" applyNumberFormat="1" applyFont="1" applyFill="1" applyBorder="1" applyAlignment="1">
      <alignment horizontal="left" vertical="top" wrapText="1"/>
    </xf>
    <xf numFmtId="0" fontId="10" fillId="0" borderId="2" xfId="0" applyFont="1" applyBorder="1" applyAlignment="1">
      <alignment horizontal="left" vertical="center" wrapText="1"/>
    </xf>
    <xf numFmtId="0" fontId="2" fillId="0" borderId="0" xfId="0" applyFont="1" applyBorder="1" applyAlignment="1">
      <alignment horizontal="left" vertical="center" wrapText="1"/>
    </xf>
    <xf numFmtId="0" fontId="11" fillId="0" borderId="0" xfId="0" applyFont="1" applyFill="1" applyAlignment="1">
      <alignment horizontal="right" vertical="top" wrapText="1"/>
    </xf>
    <xf numFmtId="49" fontId="11" fillId="0" borderId="0" xfId="0" applyNumberFormat="1" applyFont="1" applyFill="1" applyAlignment="1">
      <alignment horizontal="right" vertical="top" wrapText="1"/>
    </xf>
    <xf numFmtId="0" fontId="2" fillId="3" borderId="2" xfId="0" applyFont="1" applyFill="1" applyBorder="1" applyAlignment="1">
      <alignment vertical="top" wrapText="1"/>
    </xf>
    <xf numFmtId="0" fontId="0" fillId="0" borderId="1" xfId="0" applyBorder="1" applyAlignment="1">
      <alignment horizontal="center" vertical="center"/>
    </xf>
    <xf numFmtId="0" fontId="7" fillId="3" borderId="2" xfId="0" applyFont="1" applyFill="1" applyBorder="1" applyAlignment="1">
      <alignment vertical="top" wrapText="1"/>
    </xf>
    <xf numFmtId="0" fontId="2" fillId="0" borderId="10" xfId="0" applyFont="1" applyFill="1" applyBorder="1" applyAlignment="1">
      <alignment vertical="top" wrapText="1"/>
    </xf>
    <xf numFmtId="0" fontId="7" fillId="3" borderId="1" xfId="0" applyFont="1" applyFill="1" applyBorder="1" applyAlignment="1">
      <alignment vertical="top" wrapText="1"/>
    </xf>
    <xf numFmtId="0" fontId="10" fillId="0" borderId="1" xfId="0" applyFont="1" applyBorder="1" applyAlignment="1">
      <alignment horizontal="left" vertical="center" wrapText="1"/>
    </xf>
    <xf numFmtId="0" fontId="2" fillId="0" borderId="5" xfId="0" applyFont="1" applyFill="1" applyBorder="1" applyAlignment="1">
      <alignment vertical="top" wrapText="1"/>
    </xf>
    <xf numFmtId="0" fontId="4" fillId="0" borderId="0" xfId="0" applyFont="1" applyAlignment="1">
      <alignment horizontal="center" vertical="center"/>
    </xf>
    <xf numFmtId="0" fontId="2" fillId="0" borderId="4" xfId="0" applyFont="1" applyFill="1" applyBorder="1" applyAlignment="1">
      <alignment horizontal="left" vertical="top" wrapText="1"/>
    </xf>
    <xf numFmtId="0" fontId="2" fillId="0" borderId="2" xfId="0" applyFont="1" applyBorder="1" applyAlignment="1">
      <alignment vertical="top" wrapText="1"/>
    </xf>
    <xf numFmtId="0" fontId="4" fillId="0" borderId="0" xfId="0" applyFont="1">
      <alignment vertical="center"/>
    </xf>
    <xf numFmtId="49" fontId="2" fillId="3" borderId="4" xfId="0" applyNumberFormat="1" applyFont="1" applyFill="1" applyBorder="1" applyAlignment="1">
      <alignment horizontal="left" vertical="top" wrapText="1"/>
    </xf>
    <xf numFmtId="0" fontId="0" fillId="0" borderId="4" xfId="0" applyBorder="1" applyAlignment="1">
      <alignment vertical="center" wrapText="1"/>
    </xf>
    <xf numFmtId="0" fontId="10" fillId="0" borderId="0" xfId="0" applyFont="1">
      <alignment vertical="center"/>
    </xf>
    <xf numFmtId="0" fontId="2" fillId="3" borderId="1" xfId="0" applyFont="1" applyFill="1" applyBorder="1" applyAlignment="1">
      <alignment vertical="top" wrapText="1"/>
    </xf>
    <xf numFmtId="0" fontId="1" fillId="0" borderId="2" xfId="0" applyFont="1" applyBorder="1" applyAlignment="1">
      <alignment horizontal="center" vertical="center"/>
    </xf>
    <xf numFmtId="49" fontId="2" fillId="0" borderId="4" xfId="0" applyNumberFormat="1" applyFont="1" applyFill="1" applyBorder="1" applyAlignment="1">
      <alignment horizontal="left" vertical="top" wrapText="1"/>
    </xf>
    <xf numFmtId="0" fontId="9" fillId="0" borderId="1" xfId="0" applyFont="1" applyFill="1" applyBorder="1" applyAlignment="1">
      <alignment horizontal="left" vertical="top" wrapText="1"/>
    </xf>
    <xf numFmtId="0" fontId="0" fillId="0" borderId="15" xfId="0" applyBorder="1" applyAlignment="1">
      <alignment vertical="top" wrapText="1"/>
    </xf>
    <xf numFmtId="0" fontId="0" fillId="0" borderId="12" xfId="0" applyBorder="1" applyAlignment="1">
      <alignment vertical="top" wrapText="1"/>
    </xf>
    <xf numFmtId="0" fontId="0" fillId="0" borderId="14" xfId="0" applyBorder="1" applyAlignment="1">
      <alignment vertical="top" wrapText="1"/>
    </xf>
    <xf numFmtId="0" fontId="0" fillId="0" borderId="11" xfId="0" applyBorder="1" applyAlignment="1">
      <alignment vertical="top" wrapText="1"/>
    </xf>
    <xf numFmtId="0" fontId="2" fillId="0" borderId="16" xfId="0" applyFont="1" applyBorder="1" applyAlignment="1">
      <alignment horizontal="left" vertical="top"/>
    </xf>
    <xf numFmtId="0" fontId="2" fillId="0" borderId="16" xfId="0" applyFont="1" applyBorder="1" applyAlignment="1">
      <alignment horizontal="left" vertical="top" wrapText="1"/>
    </xf>
    <xf numFmtId="0" fontId="0" fillId="0" borderId="0" xfId="0" applyFill="1" applyAlignment="1">
      <alignment horizontal="right" vertical="center"/>
    </xf>
    <xf numFmtId="0" fontId="15" fillId="0" borderId="0" xfId="3" applyFont="1" applyBorder="1" applyAlignment="1">
      <alignment vertical="center"/>
    </xf>
    <xf numFmtId="0" fontId="16" fillId="0" borderId="0" xfId="3" applyFont="1" applyBorder="1" applyAlignment="1">
      <alignment vertical="center"/>
    </xf>
    <xf numFmtId="0" fontId="17" fillId="0" borderId="0" xfId="3" applyFont="1">
      <alignment vertical="center"/>
    </xf>
    <xf numFmtId="0" fontId="16" fillId="0" borderId="17" xfId="3" applyFont="1" applyBorder="1" applyAlignment="1">
      <alignment horizontal="center" vertical="top" wrapText="1"/>
    </xf>
    <xf numFmtId="0" fontId="19" fillId="0" borderId="18" xfId="3" applyFont="1" applyBorder="1" applyAlignment="1">
      <alignment vertical="center"/>
    </xf>
    <xf numFmtId="0" fontId="19" fillId="0" borderId="0" xfId="3" applyFont="1" applyBorder="1" applyAlignment="1">
      <alignment vertical="center"/>
    </xf>
    <xf numFmtId="0" fontId="20" fillId="0" borderId="0" xfId="3" applyFont="1" applyBorder="1" applyAlignment="1">
      <alignment vertical="center"/>
    </xf>
    <xf numFmtId="0" fontId="19" fillId="0" borderId="0" xfId="3" applyFont="1">
      <alignment vertical="center"/>
    </xf>
    <xf numFmtId="0" fontId="16" fillId="0" borderId="19" xfId="3" applyFont="1" applyBorder="1" applyAlignment="1">
      <alignment horizontal="center" vertical="center"/>
    </xf>
    <xf numFmtId="49" fontId="19" fillId="0" borderId="18" xfId="3" applyNumberFormat="1" applyFont="1" applyBorder="1" applyAlignment="1">
      <alignment vertical="center"/>
    </xf>
    <xf numFmtId="49" fontId="19" fillId="0" borderId="0" xfId="3" applyNumberFormat="1" applyFont="1" applyBorder="1" applyAlignment="1">
      <alignment vertical="center"/>
    </xf>
    <xf numFmtId="0" fontId="21" fillId="0" borderId="0" xfId="1" applyFont="1" applyBorder="1" applyAlignment="1">
      <alignment vertical="top" wrapText="1"/>
    </xf>
    <xf numFmtId="0" fontId="1" fillId="0" borderId="0" xfId="1"/>
    <xf numFmtId="0" fontId="16" fillId="0" borderId="19" xfId="3" applyFont="1" applyBorder="1" applyAlignment="1">
      <alignment horizontal="center" vertical="center" wrapText="1"/>
    </xf>
    <xf numFmtId="0" fontId="20" fillId="0" borderId="0" xfId="3" applyFont="1" applyBorder="1" applyAlignment="1">
      <alignment vertical="top" wrapText="1"/>
    </xf>
    <xf numFmtId="0" fontId="19" fillId="0" borderId="0" xfId="3" applyFont="1" applyBorder="1" applyAlignment="1">
      <alignment horizontal="center" vertical="center" wrapText="1"/>
    </xf>
    <xf numFmtId="0" fontId="22" fillId="0" borderId="0" xfId="3" applyFont="1" applyBorder="1" applyAlignment="1">
      <alignment horizontal="justify" vertical="top" wrapText="1"/>
    </xf>
    <xf numFmtId="0" fontId="20" fillId="0" borderId="0" xfId="3" applyFont="1" applyBorder="1" applyAlignment="1">
      <alignment horizontal="left" vertical="center"/>
    </xf>
    <xf numFmtId="0" fontId="23" fillId="4" borderId="20" xfId="3" applyFont="1" applyFill="1" applyBorder="1" applyAlignment="1">
      <alignment horizontal="center" vertical="center" wrapText="1"/>
    </xf>
    <xf numFmtId="0" fontId="24" fillId="0" borderId="0" xfId="3" applyFont="1" applyBorder="1" applyAlignment="1">
      <alignment horizontal="left" vertical="center" wrapText="1"/>
    </xf>
    <xf numFmtId="0" fontId="19" fillId="0" borderId="0" xfId="3" applyFont="1" applyBorder="1">
      <alignment vertical="center"/>
    </xf>
    <xf numFmtId="0" fontId="16" fillId="0" borderId="2" xfId="3" applyFont="1" applyBorder="1" applyAlignment="1">
      <alignment horizontal="center" vertical="center"/>
    </xf>
    <xf numFmtId="0" fontId="19" fillId="0" borderId="21" xfId="3" applyFont="1" applyBorder="1" applyAlignment="1">
      <alignment horizontal="center" vertical="center" wrapText="1"/>
    </xf>
    <xf numFmtId="0" fontId="19" fillId="0" borderId="22" xfId="3" applyFont="1" applyBorder="1" applyAlignment="1">
      <alignment horizontal="center" vertical="center"/>
    </xf>
    <xf numFmtId="0" fontId="19" fillId="0" borderId="23" xfId="3" applyFont="1" applyBorder="1" applyAlignment="1">
      <alignment horizontal="center" vertical="center" wrapText="1"/>
    </xf>
    <xf numFmtId="0" fontId="16" fillId="0" borderId="24" xfId="3" applyFont="1" applyBorder="1" applyAlignment="1">
      <alignment horizontal="center" vertical="center"/>
    </xf>
    <xf numFmtId="0" fontId="19" fillId="0" borderId="25" xfId="3" applyFont="1" applyBorder="1" applyAlignment="1">
      <alignment horizontal="center" vertical="center"/>
    </xf>
    <xf numFmtId="0" fontId="19" fillId="0" borderId="0" xfId="3" applyFont="1" applyBorder="1" applyAlignment="1">
      <alignment horizontal="left" vertical="center" wrapText="1"/>
    </xf>
    <xf numFmtId="0" fontId="19" fillId="0" borderId="0" xfId="3" applyFont="1" applyBorder="1" applyAlignment="1">
      <alignment horizontal="left" vertical="top" wrapText="1"/>
    </xf>
    <xf numFmtId="0" fontId="19" fillId="0" borderId="0" xfId="3" applyFont="1" applyFill="1" applyBorder="1" applyAlignment="1">
      <alignment horizontal="center" vertical="top" wrapText="1"/>
    </xf>
    <xf numFmtId="0" fontId="19" fillId="0" borderId="0" xfId="3" applyFont="1" applyBorder="1" applyAlignment="1">
      <alignment horizontal="center" vertical="center"/>
    </xf>
    <xf numFmtId="0" fontId="23" fillId="5" borderId="20" xfId="3" applyFont="1" applyFill="1" applyBorder="1" applyAlignment="1">
      <alignment horizontal="center" vertical="center" wrapText="1"/>
    </xf>
    <xf numFmtId="0" fontId="12" fillId="0" borderId="0" xfId="3" applyBorder="1" applyAlignment="1">
      <alignment horizontal="left" vertical="center" wrapText="1"/>
    </xf>
    <xf numFmtId="0" fontId="16" fillId="0" borderId="0" xfId="3" applyFont="1" applyBorder="1" applyAlignment="1">
      <alignment horizontal="center" vertical="center"/>
    </xf>
    <xf numFmtId="0" fontId="15" fillId="0" borderId="0" xfId="3" applyFont="1" applyBorder="1" applyAlignment="1">
      <alignment horizontal="center" vertical="center"/>
    </xf>
    <xf numFmtId="0" fontId="9" fillId="0" borderId="1" xfId="0" applyFont="1" applyBorder="1" applyAlignment="1">
      <alignment vertical="top" wrapText="1"/>
    </xf>
    <xf numFmtId="49" fontId="2" fillId="0" borderId="1"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0" fontId="16" fillId="0" borderId="26" xfId="3" applyFont="1" applyBorder="1" applyAlignment="1">
      <alignment horizontal="center" vertical="center"/>
    </xf>
    <xf numFmtId="0" fontId="0" fillId="0" borderId="2" xfId="0" applyFont="1" applyFill="1" applyBorder="1" applyAlignment="1">
      <alignment horizontal="center" vertical="center" shrinkToFit="1"/>
    </xf>
    <xf numFmtId="0" fontId="0" fillId="0" borderId="27" xfId="0" applyFont="1" applyBorder="1" applyAlignment="1">
      <alignment vertical="top" wrapText="1"/>
    </xf>
    <xf numFmtId="0" fontId="0" fillId="0" borderId="2" xfId="0" applyFont="1" applyBorder="1" applyAlignment="1">
      <alignment vertical="top" wrapText="1"/>
    </xf>
    <xf numFmtId="0" fontId="16" fillId="0" borderId="0" xfId="3" applyFont="1" applyBorder="1" applyAlignment="1">
      <alignment horizontal="left" vertical="center"/>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20" xfId="0" applyFont="1" applyBorder="1" applyAlignment="1">
      <alignment vertical="center" wrapText="1"/>
    </xf>
    <xf numFmtId="0" fontId="26" fillId="0" borderId="30" xfId="0" applyFont="1" applyBorder="1" applyAlignment="1">
      <alignment horizontal="justify" vertical="center" wrapText="1"/>
    </xf>
    <xf numFmtId="0" fontId="26" fillId="0" borderId="12" xfId="0" applyFont="1" applyBorder="1" applyAlignment="1">
      <alignment horizontal="justify" vertical="center" wrapText="1"/>
    </xf>
    <xf numFmtId="0" fontId="26" fillId="0" borderId="14" xfId="0" applyFont="1" applyBorder="1" applyAlignment="1">
      <alignment vertical="center" wrapText="1"/>
    </xf>
    <xf numFmtId="0" fontId="26" fillId="0" borderId="15" xfId="0" applyFont="1" applyBorder="1" applyAlignment="1">
      <alignment horizontal="justify" vertical="center" wrapText="1"/>
    </xf>
    <xf numFmtId="0" fontId="26" fillId="0" borderId="11" xfId="0" applyFont="1" applyBorder="1" applyAlignment="1">
      <alignment vertical="center" wrapText="1"/>
    </xf>
    <xf numFmtId="0" fontId="26" fillId="0" borderId="14" xfId="0" applyFont="1" applyBorder="1" applyAlignment="1">
      <alignment horizontal="justify" vertical="center" wrapText="1"/>
    </xf>
    <xf numFmtId="0" fontId="29" fillId="0" borderId="0" xfId="0" applyFont="1" applyAlignment="1">
      <alignment horizontal="left" vertical="center"/>
    </xf>
    <xf numFmtId="0" fontId="2" fillId="0" borderId="2" xfId="0" applyFont="1" applyFill="1" applyBorder="1" applyAlignment="1">
      <alignment horizontal="left" vertical="top" wrapText="1" indent="1"/>
    </xf>
    <xf numFmtId="0" fontId="2" fillId="0" borderId="9" xfId="0" applyFont="1" applyBorder="1" applyAlignment="1">
      <alignment horizontal="left" vertical="top" wrapText="1"/>
    </xf>
    <xf numFmtId="0" fontId="2" fillId="0" borderId="1" xfId="0" applyFont="1" applyFill="1" applyBorder="1" applyAlignment="1">
      <alignment vertical="top" wrapText="1"/>
    </xf>
    <xf numFmtId="0" fontId="2" fillId="0" borderId="9" xfId="0" applyFont="1" applyBorder="1" applyAlignment="1">
      <alignment vertical="top" wrapText="1"/>
    </xf>
    <xf numFmtId="0" fontId="2" fillId="0" borderId="2" xfId="0" applyFont="1" applyFill="1" applyBorder="1" applyAlignment="1">
      <alignment vertical="top" wrapText="1"/>
    </xf>
    <xf numFmtId="0" fontId="2" fillId="0" borderId="9" xfId="0" applyFont="1" applyBorder="1" applyAlignment="1">
      <alignment vertical="center"/>
    </xf>
    <xf numFmtId="0" fontId="9" fillId="0" borderId="1" xfId="0" applyFont="1" applyFill="1" applyBorder="1" applyAlignment="1">
      <alignment vertical="top" wrapText="1"/>
    </xf>
    <xf numFmtId="0" fontId="0" fillId="0" borderId="0" xfId="0" applyFill="1" applyAlignment="1">
      <alignment horizontal="center" vertical="center"/>
    </xf>
    <xf numFmtId="0" fontId="2" fillId="0" borderId="27" xfId="0" applyFont="1" applyFill="1" applyBorder="1" applyAlignment="1">
      <alignment vertical="center"/>
    </xf>
    <xf numFmtId="0" fontId="2" fillId="0" borderId="9" xfId="0" applyFont="1" applyFill="1" applyBorder="1" applyAlignment="1">
      <alignment vertical="center"/>
    </xf>
    <xf numFmtId="0" fontId="9" fillId="0" borderId="1" xfId="0" applyFont="1" applyBorder="1" applyAlignment="1">
      <alignment horizontal="left" vertical="top" wrapText="1"/>
    </xf>
    <xf numFmtId="0" fontId="2" fillId="3" borderId="1" xfId="0" applyFont="1" applyFill="1" applyBorder="1" applyAlignment="1">
      <alignment vertical="top" wrapText="1"/>
    </xf>
    <xf numFmtId="0" fontId="2" fillId="3" borderId="27" xfId="0" applyFont="1" applyFill="1" applyBorder="1" applyAlignment="1">
      <alignment vertical="top" wrapText="1"/>
    </xf>
    <xf numFmtId="0" fontId="2" fillId="3" borderId="9" xfId="0" applyFont="1" applyFill="1" applyBorder="1" applyAlignment="1">
      <alignment vertical="top" wrapText="1"/>
    </xf>
    <xf numFmtId="0" fontId="2" fillId="0" borderId="1" xfId="0" applyFont="1" applyBorder="1" applyAlignment="1">
      <alignment horizontal="left" vertical="top" wrapText="1"/>
    </xf>
    <xf numFmtId="0" fontId="9" fillId="0" borderId="1" xfId="0" applyFont="1" applyBorder="1" applyAlignment="1">
      <alignment vertical="top" wrapText="1"/>
    </xf>
    <xf numFmtId="0" fontId="9" fillId="0" borderId="27" xfId="0" applyFont="1" applyBorder="1" applyAlignment="1">
      <alignment vertical="top" wrapText="1"/>
    </xf>
    <xf numFmtId="0" fontId="2" fillId="0" borderId="27" xfId="0" applyFont="1" applyBorder="1" applyAlignment="1">
      <alignment vertical="center"/>
    </xf>
    <xf numFmtId="0" fontId="2" fillId="0" borderId="9" xfId="0" applyFont="1" applyBorder="1" applyAlignment="1">
      <alignment vertical="center" wrapText="1"/>
    </xf>
    <xf numFmtId="0" fontId="2" fillId="0" borderId="2" xfId="0" applyFont="1" applyBorder="1" applyAlignment="1">
      <alignment vertical="center" wrapText="1"/>
    </xf>
    <xf numFmtId="49" fontId="2" fillId="0" borderId="16"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0" fontId="26" fillId="0" borderId="20" xfId="0" applyFont="1" applyBorder="1" applyAlignment="1">
      <alignment horizontal="justify" vertical="center" wrapText="1"/>
    </xf>
    <xf numFmtId="0" fontId="26" fillId="0" borderId="14" xfId="0" applyFont="1" applyBorder="1" applyAlignment="1">
      <alignment horizontal="justify" vertical="center" wrapText="1"/>
    </xf>
    <xf numFmtId="0" fontId="26" fillId="0" borderId="11" xfId="0" applyFont="1" applyBorder="1" applyAlignment="1">
      <alignment horizontal="justify" vertical="center" wrapText="1"/>
    </xf>
    <xf numFmtId="0" fontId="26" fillId="0" borderId="2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12" xfId="0" applyFont="1" applyBorder="1" applyAlignment="1">
      <alignment horizontal="center" vertical="center" wrapText="1"/>
    </xf>
    <xf numFmtId="0" fontId="18" fillId="0" borderId="35" xfId="3" applyFont="1" applyBorder="1" applyAlignment="1">
      <alignment horizontal="left" vertical="center" wrapText="1"/>
    </xf>
    <xf numFmtId="0" fontId="18" fillId="0" borderId="36" xfId="3" applyFont="1" applyBorder="1" applyAlignment="1">
      <alignment horizontal="left" vertical="center" wrapText="1"/>
    </xf>
    <xf numFmtId="0" fontId="14" fillId="0" borderId="32" xfId="3" applyFont="1" applyBorder="1" applyAlignment="1">
      <alignment horizontal="center" vertical="center"/>
    </xf>
    <xf numFmtId="0" fontId="15" fillId="0" borderId="32" xfId="3" applyFont="1" applyBorder="1" applyAlignment="1">
      <alignment horizontal="center" vertical="center"/>
    </xf>
    <xf numFmtId="0" fontId="15" fillId="0" borderId="32" xfId="3" applyFont="1" applyBorder="1" applyAlignment="1">
      <alignment vertical="center"/>
    </xf>
    <xf numFmtId="0" fontId="15" fillId="0" borderId="0" xfId="3" applyFont="1" applyBorder="1" applyAlignment="1">
      <alignment vertical="center"/>
    </xf>
    <xf numFmtId="0" fontId="18" fillId="0" borderId="33" xfId="3" applyFont="1" applyBorder="1" applyAlignment="1">
      <alignment horizontal="left" vertical="top" wrapText="1"/>
    </xf>
    <xf numFmtId="0" fontId="18" fillId="0" borderId="34" xfId="3" applyFont="1" applyBorder="1" applyAlignment="1">
      <alignment horizontal="left" vertical="top" wrapText="1"/>
    </xf>
    <xf numFmtId="49" fontId="18" fillId="0" borderId="35" xfId="3" applyNumberFormat="1" applyFont="1" applyBorder="1" applyAlignment="1">
      <alignment horizontal="left" vertical="center" wrapText="1"/>
    </xf>
    <xf numFmtId="49" fontId="18" fillId="0" borderId="36" xfId="3" applyNumberFormat="1" applyFont="1" applyBorder="1" applyAlignment="1">
      <alignment horizontal="left" vertical="center" wrapText="1"/>
    </xf>
    <xf numFmtId="0" fontId="19" fillId="0" borderId="37" xfId="3" applyFont="1" applyBorder="1" applyAlignment="1">
      <alignment horizontal="center" vertical="center" wrapText="1"/>
    </xf>
    <xf numFmtId="0" fontId="1" fillId="0" borderId="22" xfId="1" applyBorder="1" applyAlignment="1">
      <alignment horizontal="center" vertical="center" wrapText="1"/>
    </xf>
    <xf numFmtId="0" fontId="19" fillId="0" borderId="38" xfId="3" applyFont="1" applyBorder="1" applyAlignment="1">
      <alignment horizontal="center" vertical="center" wrapText="1"/>
    </xf>
    <xf numFmtId="0" fontId="1" fillId="0" borderId="21" xfId="1" applyBorder="1" applyAlignment="1">
      <alignment horizontal="center" vertical="center" wrapText="1"/>
    </xf>
    <xf numFmtId="0" fontId="19" fillId="0" borderId="39" xfId="3" applyFont="1" applyBorder="1" applyAlignment="1">
      <alignment horizontal="center" vertical="center" wrapText="1"/>
    </xf>
    <xf numFmtId="0" fontId="1" fillId="0" borderId="2" xfId="1" applyBorder="1" applyAlignment="1">
      <alignment horizontal="center" vertical="center" wrapText="1"/>
    </xf>
    <xf numFmtId="0" fontId="16" fillId="0" borderId="39" xfId="3" applyFont="1" applyBorder="1" applyAlignment="1">
      <alignment horizontal="center" vertical="center"/>
    </xf>
    <xf numFmtId="0" fontId="1" fillId="0" borderId="39" xfId="1" applyFont="1" applyBorder="1" applyAlignment="1">
      <alignment horizontal="center" vertical="center"/>
    </xf>
    <xf numFmtId="0" fontId="25" fillId="0" borderId="18" xfId="3" applyFont="1" applyBorder="1" applyAlignment="1">
      <alignment horizontal="left" vertical="center" wrapText="1"/>
    </xf>
    <xf numFmtId="0" fontId="25" fillId="0" borderId="0" xfId="3" applyFont="1" applyBorder="1" applyAlignment="1">
      <alignment horizontal="left" vertical="center" wrapText="1"/>
    </xf>
    <xf numFmtId="0" fontId="31" fillId="0" borderId="0" xfId="0" applyFont="1" applyFill="1">
      <alignment vertical="center"/>
    </xf>
    <xf numFmtId="0" fontId="33" fillId="0" borderId="0" xfId="0" applyFont="1" applyFill="1">
      <alignment vertical="center"/>
    </xf>
    <xf numFmtId="0" fontId="34" fillId="0" borderId="0" xfId="0" applyFont="1" applyFill="1">
      <alignment vertical="center"/>
    </xf>
    <xf numFmtId="56" fontId="34" fillId="0" borderId="0" xfId="0" applyNumberFormat="1" applyFont="1" applyFill="1" applyAlignment="1">
      <alignment horizontal="right" vertical="center"/>
    </xf>
    <xf numFmtId="55" fontId="33" fillId="0" borderId="0" xfId="0" applyNumberFormat="1" applyFont="1" applyFill="1" applyAlignment="1">
      <alignment horizontal="left" vertical="center"/>
    </xf>
    <xf numFmtId="0" fontId="35" fillId="0" borderId="0" xfId="0" applyFont="1" applyFill="1">
      <alignment vertical="center"/>
    </xf>
    <xf numFmtId="0" fontId="36" fillId="0" borderId="0" xfId="0" applyFont="1" applyFill="1">
      <alignment vertical="center"/>
    </xf>
    <xf numFmtId="0" fontId="34" fillId="0" borderId="2" xfId="0" applyFont="1" applyFill="1" applyBorder="1" applyAlignment="1">
      <alignment horizontal="center" vertical="center"/>
    </xf>
    <xf numFmtId="0" fontId="33" fillId="0" borderId="2" xfId="0" applyFont="1" applyFill="1" applyBorder="1" applyAlignment="1">
      <alignment horizontal="center" vertical="center"/>
    </xf>
    <xf numFmtId="0" fontId="34" fillId="0" borderId="2" xfId="0" applyFont="1" applyFill="1" applyBorder="1" applyAlignment="1">
      <alignment horizontal="center" vertical="center" shrinkToFit="1"/>
    </xf>
    <xf numFmtId="0" fontId="35" fillId="0" borderId="1" xfId="0" applyFont="1" applyFill="1" applyBorder="1" applyAlignment="1">
      <alignment vertical="top" wrapText="1"/>
    </xf>
    <xf numFmtId="0" fontId="33" fillId="0" borderId="1" xfId="0" applyFont="1" applyFill="1" applyBorder="1" applyAlignment="1">
      <alignment horizontal="left" vertical="top" wrapText="1"/>
    </xf>
    <xf numFmtId="0" fontId="33" fillId="0" borderId="1" xfId="0" applyFont="1" applyFill="1" applyBorder="1" applyAlignment="1">
      <alignment horizontal="left" vertical="top" wrapText="1"/>
    </xf>
    <xf numFmtId="0" fontId="33" fillId="0" borderId="2" xfId="0" applyFont="1" applyFill="1" applyBorder="1" applyAlignment="1">
      <alignment horizontal="center" vertical="center" wrapText="1"/>
    </xf>
    <xf numFmtId="0" fontId="37" fillId="0" borderId="2" xfId="0" applyFont="1" applyFill="1" applyBorder="1" applyAlignment="1">
      <alignment horizontal="center" vertical="center"/>
    </xf>
    <xf numFmtId="0" fontId="34" fillId="0" borderId="4" xfId="0" applyFont="1" applyFill="1" applyBorder="1" applyAlignment="1">
      <alignment vertical="top" wrapText="1"/>
    </xf>
    <xf numFmtId="0" fontId="34" fillId="0" borderId="2" xfId="0" applyFont="1" applyFill="1" applyBorder="1">
      <alignment vertical="center"/>
    </xf>
    <xf numFmtId="0" fontId="33" fillId="0" borderId="27" xfId="0" applyFont="1" applyFill="1" applyBorder="1" applyAlignment="1">
      <alignment vertical="top" wrapText="1"/>
    </xf>
    <xf numFmtId="0" fontId="33" fillId="0" borderId="9" xfId="0" applyFont="1" applyFill="1" applyBorder="1" applyAlignment="1">
      <alignment horizontal="left" vertical="top" wrapText="1"/>
    </xf>
    <xf numFmtId="0" fontId="33" fillId="0" borderId="2" xfId="0" applyFont="1" applyFill="1" applyBorder="1" applyAlignment="1">
      <alignment horizontal="left" vertical="top" wrapText="1"/>
    </xf>
    <xf numFmtId="0" fontId="35" fillId="0" borderId="1" xfId="0" applyFont="1" applyFill="1" applyBorder="1" applyAlignment="1">
      <alignment horizontal="left" vertical="top" wrapText="1"/>
    </xf>
    <xf numFmtId="0" fontId="33" fillId="0" borderId="1" xfId="2" applyFont="1" applyFill="1" applyBorder="1" applyAlignment="1">
      <alignment horizontal="left" vertical="top" wrapText="1"/>
    </xf>
    <xf numFmtId="0" fontId="33" fillId="0" borderId="4" xfId="0" applyFont="1" applyFill="1" applyBorder="1" applyAlignment="1">
      <alignment vertical="top" wrapText="1"/>
    </xf>
    <xf numFmtId="0" fontId="35" fillId="0" borderId="27" xfId="0" applyFont="1" applyFill="1" applyBorder="1" applyAlignment="1">
      <alignment horizontal="left" vertical="top" wrapText="1"/>
    </xf>
    <xf numFmtId="0" fontId="33" fillId="0" borderId="9" xfId="0" applyFont="1" applyBorder="1" applyAlignment="1">
      <alignment vertical="center"/>
    </xf>
    <xf numFmtId="0" fontId="33" fillId="0" borderId="3" xfId="2" applyFont="1" applyFill="1" applyBorder="1" applyAlignment="1">
      <alignment vertical="top" wrapText="1"/>
    </xf>
    <xf numFmtId="0" fontId="35" fillId="0" borderId="1" xfId="0" applyFont="1" applyFill="1" applyBorder="1" applyAlignment="1">
      <alignment horizontal="left" vertical="top" wrapText="1"/>
    </xf>
    <xf numFmtId="0" fontId="33" fillId="0" borderId="5" xfId="2" applyFont="1" applyFill="1" applyBorder="1" applyAlignment="1">
      <alignment horizontal="left" vertical="top" wrapText="1"/>
    </xf>
    <xf numFmtId="0" fontId="33" fillId="0" borderId="4" xfId="2" applyFont="1" applyFill="1" applyBorder="1" applyAlignment="1">
      <alignment vertical="top" wrapText="1"/>
    </xf>
    <xf numFmtId="0" fontId="35" fillId="0" borderId="2" xfId="0" applyFont="1" applyFill="1" applyBorder="1" applyAlignment="1">
      <alignment horizontal="left" vertical="top" wrapText="1"/>
    </xf>
    <xf numFmtId="0" fontId="33" fillId="0" borderId="2" xfId="2" applyFont="1" applyFill="1" applyBorder="1" applyAlignment="1">
      <alignment horizontal="left" vertical="top" wrapText="1"/>
    </xf>
    <xf numFmtId="0" fontId="33" fillId="0" borderId="2" xfId="2" applyFont="1" applyFill="1" applyBorder="1" applyAlignment="1">
      <alignment vertical="top" wrapText="1"/>
    </xf>
    <xf numFmtId="0" fontId="33" fillId="0" borderId="6" xfId="2" applyFont="1" applyFill="1" applyBorder="1" applyAlignment="1">
      <alignment vertical="top" wrapText="1"/>
    </xf>
    <xf numFmtId="0" fontId="33" fillId="0" borderId="2" xfId="0" applyFont="1" applyFill="1" applyBorder="1" applyAlignment="1">
      <alignment vertical="top" wrapText="1"/>
    </xf>
    <xf numFmtId="0" fontId="33" fillId="0" borderId="7" xfId="0" applyFont="1" applyFill="1" applyBorder="1" applyAlignment="1">
      <alignment vertical="top" wrapText="1"/>
    </xf>
    <xf numFmtId="0" fontId="33" fillId="0" borderId="2" xfId="0" applyFont="1" applyFill="1" applyBorder="1" applyAlignment="1">
      <alignment vertical="top" wrapText="1"/>
    </xf>
    <xf numFmtId="0" fontId="33" fillId="0" borderId="2" xfId="0" applyFont="1" applyFill="1" applyBorder="1" applyAlignment="1">
      <alignment horizontal="left" vertical="top" wrapText="1" indent="1"/>
    </xf>
    <xf numFmtId="0" fontId="34" fillId="0" borderId="0" xfId="0" applyFont="1">
      <alignment vertical="center"/>
    </xf>
    <xf numFmtId="0" fontId="31" fillId="2" borderId="0" xfId="0" applyNumberFormat="1" applyFont="1" applyFill="1" applyBorder="1" applyAlignment="1">
      <alignment horizontal="center" vertical="top" wrapText="1"/>
    </xf>
    <xf numFmtId="0" fontId="34" fillId="0" borderId="0" xfId="0" applyFont="1" applyFill="1" applyAlignment="1">
      <alignment horizontal="right" vertical="center"/>
    </xf>
    <xf numFmtId="0" fontId="33" fillId="0" borderId="2" xfId="0" applyFont="1" applyFill="1" applyBorder="1" applyAlignment="1">
      <alignment horizontal="left" vertical="center" wrapText="1"/>
    </xf>
    <xf numFmtId="0" fontId="34" fillId="0" borderId="9" xfId="0" applyFont="1" applyBorder="1" applyAlignment="1">
      <alignment horizontal="left" vertical="top"/>
    </xf>
    <xf numFmtId="0" fontId="33" fillId="0" borderId="5" xfId="0" applyFont="1" applyFill="1" applyBorder="1" applyAlignment="1">
      <alignment vertical="top" wrapText="1"/>
    </xf>
    <xf numFmtId="0" fontId="33" fillId="0" borderId="2" xfId="0" applyFont="1" applyBorder="1" applyAlignment="1">
      <alignment vertical="top"/>
    </xf>
    <xf numFmtId="0" fontId="33" fillId="0" borderId="1" xfId="0" applyFont="1" applyFill="1" applyBorder="1" applyAlignment="1">
      <alignment vertical="top" wrapText="1"/>
    </xf>
    <xf numFmtId="0" fontId="33" fillId="0" borderId="9" xfId="0" applyFont="1" applyBorder="1" applyAlignment="1">
      <alignment horizontal="left" vertical="top" wrapText="1"/>
    </xf>
    <xf numFmtId="0" fontId="33" fillId="0" borderId="9" xfId="0" applyFont="1" applyBorder="1" applyAlignment="1">
      <alignment vertical="top" wrapText="1"/>
    </xf>
    <xf numFmtId="0" fontId="33" fillId="0" borderId="2" xfId="0" applyNumberFormat="1" applyFont="1" applyFill="1" applyBorder="1" applyAlignment="1">
      <alignment horizontal="left" vertical="top" wrapText="1" indent="1"/>
    </xf>
    <xf numFmtId="0" fontId="33" fillId="0" borderId="0" xfId="0" applyFont="1" applyFill="1" applyBorder="1" applyAlignment="1">
      <alignment vertical="top" wrapText="1"/>
    </xf>
    <xf numFmtId="0" fontId="37" fillId="0" borderId="0" xfId="0" applyFont="1" applyFill="1" applyBorder="1" applyAlignment="1">
      <alignment horizontal="center" vertical="center"/>
    </xf>
    <xf numFmtId="0" fontId="34" fillId="0" borderId="0" xfId="0" applyFont="1" applyFill="1" applyBorder="1">
      <alignment vertical="center"/>
    </xf>
    <xf numFmtId="0" fontId="34" fillId="0" borderId="0" xfId="0" applyFont="1" applyFill="1" applyAlignment="1">
      <alignment horizontal="center" vertical="center"/>
    </xf>
    <xf numFmtId="0" fontId="32" fillId="0" borderId="0" xfId="0" applyFont="1" applyFill="1" applyBorder="1" applyAlignment="1">
      <alignment vertical="top" wrapText="1"/>
    </xf>
    <xf numFmtId="0" fontId="31" fillId="0" borderId="0" xfId="0" applyFont="1" applyFill="1" applyBorder="1" applyAlignment="1">
      <alignment vertical="top" wrapText="1"/>
    </xf>
    <xf numFmtId="0" fontId="34" fillId="0" borderId="0" xfId="0" applyFont="1" applyFill="1" applyAlignment="1">
      <alignment horizontal="right" vertical="top" wrapText="1"/>
    </xf>
    <xf numFmtId="0" fontId="34" fillId="0" borderId="0" xfId="0" applyFont="1" applyFill="1" applyAlignment="1">
      <alignment horizontal="center" vertical="top"/>
    </xf>
    <xf numFmtId="0" fontId="33" fillId="0" borderId="0" xfId="0" applyFont="1" applyFill="1" applyBorder="1" applyAlignment="1">
      <alignment vertical="center" wrapText="1"/>
    </xf>
    <xf numFmtId="49" fontId="34" fillId="0" borderId="0" xfId="0" applyNumberFormat="1" applyFont="1" applyFill="1" applyAlignment="1">
      <alignment horizontal="right" vertical="top" wrapText="1"/>
    </xf>
    <xf numFmtId="0" fontId="33" fillId="0" borderId="0" xfId="0" applyFont="1" applyFill="1" applyAlignment="1">
      <alignment vertical="center" wrapText="1"/>
    </xf>
    <xf numFmtId="0" fontId="34" fillId="0" borderId="0" xfId="0" applyFont="1" applyFill="1" applyBorder="1" applyAlignment="1">
      <alignment vertical="center" wrapText="1"/>
    </xf>
    <xf numFmtId="0" fontId="38" fillId="0" borderId="0" xfId="0" applyFont="1" applyBorder="1">
      <alignment vertical="center"/>
    </xf>
    <xf numFmtId="0" fontId="36" fillId="0" borderId="0" xfId="0" applyFont="1">
      <alignment vertical="center"/>
    </xf>
    <xf numFmtId="0" fontId="34" fillId="0" borderId="0" xfId="0" applyFont="1" applyBorder="1">
      <alignment vertical="center"/>
    </xf>
    <xf numFmtId="0" fontId="34" fillId="0" borderId="2" xfId="0" applyFont="1" applyBorder="1" applyAlignment="1">
      <alignment horizontal="center" vertical="center"/>
    </xf>
    <xf numFmtId="0" fontId="33" fillId="0" borderId="6" xfId="0" applyFont="1" applyFill="1" applyBorder="1" applyAlignment="1">
      <alignment horizontal="left" vertical="top" wrapText="1"/>
    </xf>
    <xf numFmtId="0" fontId="33" fillId="0" borderId="27" xfId="0" applyFont="1" applyFill="1" applyBorder="1" applyAlignment="1">
      <alignment vertical="center"/>
    </xf>
    <xf numFmtId="0" fontId="33" fillId="0" borderId="27" xfId="0" applyFont="1" applyBorder="1" applyAlignment="1">
      <alignment vertical="center"/>
    </xf>
    <xf numFmtId="0" fontId="33" fillId="0" borderId="2" xfId="0" applyFont="1" applyBorder="1" applyAlignment="1">
      <alignment horizontal="left" vertical="center" wrapText="1"/>
    </xf>
    <xf numFmtId="0" fontId="33" fillId="0" borderId="4" xfId="0" applyFont="1" applyBorder="1" applyAlignment="1">
      <alignment horizontal="left" vertical="center" wrapText="1"/>
    </xf>
    <xf numFmtId="0" fontId="35" fillId="0" borderId="1" xfId="0" applyFont="1" applyFill="1" applyBorder="1" applyAlignment="1">
      <alignment vertical="top" wrapText="1"/>
    </xf>
    <xf numFmtId="0" fontId="33" fillId="0" borderId="4" xfId="0" applyFont="1" applyBorder="1" applyAlignment="1">
      <alignment vertical="center" wrapText="1"/>
    </xf>
    <xf numFmtId="0" fontId="34" fillId="0" borderId="0" xfId="0" applyFont="1" applyBorder="1" applyAlignment="1">
      <alignment vertical="top" wrapText="1"/>
    </xf>
    <xf numFmtId="0" fontId="33" fillId="0" borderId="0" xfId="0" applyFont="1" applyBorder="1" applyAlignment="1">
      <alignment horizontal="left" vertical="center" wrapText="1"/>
    </xf>
    <xf numFmtId="0" fontId="35" fillId="0" borderId="0" xfId="0" applyFont="1" applyFill="1" applyBorder="1" applyAlignment="1">
      <alignment vertical="top" wrapText="1"/>
    </xf>
    <xf numFmtId="0" fontId="31" fillId="0" borderId="0" xfId="0" applyFont="1" applyFill="1" applyBorder="1" applyAlignment="1">
      <alignment horizontal="center" vertical="top" wrapText="1"/>
    </xf>
    <xf numFmtId="0" fontId="33" fillId="0" borderId="0" xfId="0" applyFont="1">
      <alignment vertical="center"/>
    </xf>
    <xf numFmtId="0" fontId="34" fillId="3" borderId="0" xfId="0" applyFont="1" applyFill="1" applyAlignment="1">
      <alignment vertical="top"/>
    </xf>
    <xf numFmtId="0" fontId="34" fillId="0" borderId="1" xfId="0" applyFont="1" applyBorder="1" applyAlignment="1">
      <alignment horizontal="center" vertical="center"/>
    </xf>
    <xf numFmtId="0" fontId="35" fillId="0" borderId="2" xfId="0" applyFont="1" applyFill="1" applyBorder="1" applyAlignment="1">
      <alignment vertical="top" wrapText="1"/>
    </xf>
    <xf numFmtId="0" fontId="33" fillId="0" borderId="2" xfId="0" applyFont="1" applyFill="1" applyBorder="1" applyAlignment="1">
      <alignment horizontal="left" vertical="top" wrapText="1"/>
    </xf>
    <xf numFmtId="0" fontId="33" fillId="0" borderId="2" xfId="0" applyFont="1" applyBorder="1" applyAlignment="1">
      <alignment horizontal="left" vertical="top" wrapText="1"/>
    </xf>
    <xf numFmtId="0" fontId="33" fillId="0" borderId="1" xfId="0" applyFont="1" applyBorder="1" applyAlignment="1">
      <alignment horizontal="left" vertical="center" wrapText="1"/>
    </xf>
    <xf numFmtId="0" fontId="33" fillId="0" borderId="2" xfId="0" applyFont="1" applyFill="1" applyBorder="1" applyAlignment="1">
      <alignment vertical="center"/>
    </xf>
    <xf numFmtId="0" fontId="34" fillId="3" borderId="2" xfId="0" applyFont="1" applyFill="1" applyBorder="1" applyAlignment="1">
      <alignment horizontal="left" vertical="top" wrapText="1"/>
    </xf>
    <xf numFmtId="0" fontId="34" fillId="3" borderId="2" xfId="0" applyFont="1" applyFill="1" applyBorder="1" applyAlignment="1">
      <alignment vertical="top" wrapText="1"/>
    </xf>
    <xf numFmtId="0" fontId="33" fillId="0" borderId="0" xfId="0" applyFont="1" applyFill="1" applyBorder="1" applyAlignment="1">
      <alignment horizontal="left" vertical="top" wrapText="1"/>
    </xf>
    <xf numFmtId="0" fontId="37" fillId="0" borderId="0" xfId="0" applyFont="1" applyBorder="1" applyAlignment="1">
      <alignment horizontal="center" vertical="center"/>
    </xf>
    <xf numFmtId="0" fontId="34" fillId="0" borderId="0" xfId="0" applyFont="1" applyFill="1" applyBorder="1" applyAlignment="1">
      <alignment vertical="center"/>
    </xf>
    <xf numFmtId="0" fontId="34" fillId="0" borderId="0" xfId="0" applyFont="1" applyBorder="1" applyAlignment="1">
      <alignment vertical="center" wrapText="1"/>
    </xf>
    <xf numFmtId="0" fontId="34" fillId="0" borderId="8" xfId="0" applyFont="1" applyBorder="1">
      <alignment vertical="center"/>
    </xf>
    <xf numFmtId="0" fontId="35" fillId="0" borderId="2" xfId="0" applyFont="1" applyBorder="1" applyAlignment="1">
      <alignment vertical="top" wrapText="1"/>
    </xf>
    <xf numFmtId="49" fontId="33" fillId="3" borderId="2" xfId="0" applyNumberFormat="1" applyFont="1" applyFill="1" applyBorder="1" applyAlignment="1">
      <alignment horizontal="left" vertical="top" wrapText="1"/>
    </xf>
    <xf numFmtId="0" fontId="33" fillId="0" borderId="2" xfId="0" applyFont="1" applyBorder="1" applyAlignment="1">
      <alignment vertical="top" wrapText="1"/>
    </xf>
    <xf numFmtId="0" fontId="34" fillId="0" borderId="9" xfId="0" applyFont="1" applyBorder="1">
      <alignment vertical="center"/>
    </xf>
    <xf numFmtId="0" fontId="33" fillId="2" borderId="4" xfId="0" applyNumberFormat="1" applyFont="1" applyFill="1" applyBorder="1" applyAlignment="1">
      <alignment horizontal="left" vertical="top" wrapText="1"/>
    </xf>
    <xf numFmtId="0" fontId="34" fillId="0" borderId="0" xfId="0" applyFont="1" applyBorder="1" applyAlignment="1">
      <alignment vertical="center"/>
    </xf>
    <xf numFmtId="0" fontId="33" fillId="3" borderId="0" xfId="0" applyFont="1" applyFill="1" applyAlignment="1">
      <alignment vertical="top" wrapText="1"/>
    </xf>
    <xf numFmtId="0" fontId="33" fillId="0" borderId="0" xfId="0" applyFont="1" applyAlignment="1">
      <alignment vertical="center" wrapText="1"/>
    </xf>
    <xf numFmtId="0" fontId="34" fillId="0" borderId="0" xfId="0" applyFont="1" applyAlignment="1">
      <alignment vertical="center" wrapText="1"/>
    </xf>
    <xf numFmtId="0" fontId="34" fillId="3" borderId="0" xfId="0" applyFont="1" applyFill="1" applyAlignment="1">
      <alignment vertical="top" wrapText="1"/>
    </xf>
  </cellXfs>
  <cellStyles count="4">
    <cellStyle name="標準" xfId="0" builtinId="0"/>
    <cellStyle name="標準_02_改善計画書・実施状況確認書" xfId="1"/>
    <cellStyle name="標準_ムラタ担当項目改訂案" xfId="2"/>
    <cellStyle name="標準_製品含有化学物質管理に関する改善計画"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883920</xdr:colOff>
      <xdr:row>32</xdr:row>
      <xdr:rowOff>0</xdr:rowOff>
    </xdr:from>
    <xdr:to>
      <xdr:col>1</xdr:col>
      <xdr:colOff>883920</xdr:colOff>
      <xdr:row>33</xdr:row>
      <xdr:rowOff>0</xdr:rowOff>
    </xdr:to>
    <xdr:sp macro="" textlink="">
      <xdr:nvSpPr>
        <xdr:cNvPr id="1052" name="Line 13"/>
        <xdr:cNvSpPr>
          <a:spLocks noChangeShapeType="1"/>
        </xdr:cNvSpPr>
      </xdr:nvSpPr>
      <xdr:spPr bwMode="auto">
        <a:xfrm>
          <a:off x="1005840" y="18227040"/>
          <a:ext cx="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899160</xdr:colOff>
      <xdr:row>20</xdr:row>
      <xdr:rowOff>0</xdr:rowOff>
    </xdr:from>
    <xdr:to>
      <xdr:col>1</xdr:col>
      <xdr:colOff>899160</xdr:colOff>
      <xdr:row>21</xdr:row>
      <xdr:rowOff>0</xdr:rowOff>
    </xdr:to>
    <xdr:sp macro="" textlink="">
      <xdr:nvSpPr>
        <xdr:cNvPr id="1053" name="Line 14"/>
        <xdr:cNvSpPr>
          <a:spLocks noChangeShapeType="1"/>
        </xdr:cNvSpPr>
      </xdr:nvSpPr>
      <xdr:spPr bwMode="auto">
        <a:xfrm>
          <a:off x="1021080" y="11567160"/>
          <a:ext cx="0" cy="1676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853440</xdr:colOff>
      <xdr:row>33</xdr:row>
      <xdr:rowOff>30480</xdr:rowOff>
    </xdr:from>
    <xdr:to>
      <xdr:col>3</xdr:col>
      <xdr:colOff>2771887</xdr:colOff>
      <xdr:row>33</xdr:row>
      <xdr:rowOff>224772</xdr:rowOff>
    </xdr:to>
    <xdr:pic>
      <xdr:nvPicPr>
        <xdr:cNvPr id="4" name="図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0" y="18448020"/>
          <a:ext cx="1918447" cy="194292"/>
        </a:xfrm>
        <a:prstGeom prst="rect">
          <a:avLst/>
        </a:prstGeom>
      </xdr:spPr>
    </xdr:pic>
    <xdr:clientData/>
  </xdr:twoCellAnchor>
  <xdr:twoCellAnchor editAs="oneCell">
    <xdr:from>
      <xdr:col>3</xdr:col>
      <xdr:colOff>922020</xdr:colOff>
      <xdr:row>20</xdr:row>
      <xdr:rowOff>114300</xdr:rowOff>
    </xdr:from>
    <xdr:to>
      <xdr:col>3</xdr:col>
      <xdr:colOff>2840467</xdr:colOff>
      <xdr:row>21</xdr:row>
      <xdr:rowOff>140952</xdr:rowOff>
    </xdr:to>
    <xdr:pic>
      <xdr:nvPicPr>
        <xdr:cNvPr id="5"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11681460"/>
          <a:ext cx="1918447" cy="1942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883920</xdr:colOff>
      <xdr:row>7</xdr:row>
      <xdr:rowOff>30480</xdr:rowOff>
    </xdr:from>
    <xdr:to>
      <xdr:col>1</xdr:col>
      <xdr:colOff>883920</xdr:colOff>
      <xdr:row>8</xdr:row>
      <xdr:rowOff>30480</xdr:rowOff>
    </xdr:to>
    <xdr:sp macro="" textlink="">
      <xdr:nvSpPr>
        <xdr:cNvPr id="24584" name="Line 1"/>
        <xdr:cNvSpPr>
          <a:spLocks noChangeShapeType="1"/>
        </xdr:cNvSpPr>
      </xdr:nvSpPr>
      <xdr:spPr bwMode="auto">
        <a:xfrm>
          <a:off x="1043940" y="7162800"/>
          <a:ext cx="0" cy="1600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1005840</xdr:colOff>
      <xdr:row>7</xdr:row>
      <xdr:rowOff>83820</xdr:rowOff>
    </xdr:from>
    <xdr:to>
      <xdr:col>3</xdr:col>
      <xdr:colOff>2924287</xdr:colOff>
      <xdr:row>8</xdr:row>
      <xdr:rowOff>118092</xdr:rowOff>
    </xdr:to>
    <xdr:pic>
      <xdr:nvPicPr>
        <xdr:cNvPr id="6" name="図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0" y="7216140"/>
          <a:ext cx="1918447" cy="1942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922020</xdr:colOff>
      <xdr:row>15</xdr:row>
      <xdr:rowOff>754380</xdr:rowOff>
    </xdr:from>
    <xdr:to>
      <xdr:col>1</xdr:col>
      <xdr:colOff>922020</xdr:colOff>
      <xdr:row>16</xdr:row>
      <xdr:rowOff>236220</xdr:rowOff>
    </xdr:to>
    <xdr:sp macro="" textlink="">
      <xdr:nvSpPr>
        <xdr:cNvPr id="3084" name="Line 6"/>
        <xdr:cNvSpPr>
          <a:spLocks noChangeShapeType="1"/>
        </xdr:cNvSpPr>
      </xdr:nvSpPr>
      <xdr:spPr bwMode="auto">
        <a:xfrm>
          <a:off x="1127760" y="8145780"/>
          <a:ext cx="0" cy="2438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838200</xdr:colOff>
      <xdr:row>16</xdr:row>
      <xdr:rowOff>121920</xdr:rowOff>
    </xdr:from>
    <xdr:to>
      <xdr:col>3</xdr:col>
      <xdr:colOff>2756647</xdr:colOff>
      <xdr:row>17</xdr:row>
      <xdr:rowOff>72372</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8275320"/>
          <a:ext cx="1918447" cy="1942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914400</xdr:colOff>
      <xdr:row>10</xdr:row>
      <xdr:rowOff>297180</xdr:rowOff>
    </xdr:from>
    <xdr:to>
      <xdr:col>1</xdr:col>
      <xdr:colOff>914400</xdr:colOff>
      <xdr:row>11</xdr:row>
      <xdr:rowOff>160020</xdr:rowOff>
    </xdr:to>
    <xdr:sp macro="" textlink="">
      <xdr:nvSpPr>
        <xdr:cNvPr id="6156" name="Line 5"/>
        <xdr:cNvSpPr>
          <a:spLocks noChangeShapeType="1"/>
        </xdr:cNvSpPr>
      </xdr:nvSpPr>
      <xdr:spPr bwMode="auto">
        <a:xfrm>
          <a:off x="1059180" y="5753100"/>
          <a:ext cx="0" cy="1676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1112520</xdr:colOff>
      <xdr:row>11</xdr:row>
      <xdr:rowOff>68580</xdr:rowOff>
    </xdr:from>
    <xdr:to>
      <xdr:col>3</xdr:col>
      <xdr:colOff>3030967</xdr:colOff>
      <xdr:row>12</xdr:row>
      <xdr:rowOff>95232</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06440" y="5829300"/>
          <a:ext cx="1918447" cy="1942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922020</xdr:colOff>
      <xdr:row>11</xdr:row>
      <xdr:rowOff>0</xdr:rowOff>
    </xdr:from>
    <xdr:to>
      <xdr:col>1</xdr:col>
      <xdr:colOff>922020</xdr:colOff>
      <xdr:row>12</xdr:row>
      <xdr:rowOff>0</xdr:rowOff>
    </xdr:to>
    <xdr:sp macro="" textlink="">
      <xdr:nvSpPr>
        <xdr:cNvPr id="7183" name="Line 7"/>
        <xdr:cNvSpPr>
          <a:spLocks noChangeShapeType="1"/>
        </xdr:cNvSpPr>
      </xdr:nvSpPr>
      <xdr:spPr bwMode="auto">
        <a:xfrm>
          <a:off x="1036320" y="10789920"/>
          <a:ext cx="0" cy="1676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861060</xdr:colOff>
      <xdr:row>11</xdr:row>
      <xdr:rowOff>121920</xdr:rowOff>
    </xdr:from>
    <xdr:to>
      <xdr:col>3</xdr:col>
      <xdr:colOff>2779507</xdr:colOff>
      <xdr:row>12</xdr:row>
      <xdr:rowOff>148572</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09260" y="10911840"/>
          <a:ext cx="1918447" cy="1942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922020</xdr:colOff>
      <xdr:row>6</xdr:row>
      <xdr:rowOff>0</xdr:rowOff>
    </xdr:from>
    <xdr:to>
      <xdr:col>1</xdr:col>
      <xdr:colOff>922020</xdr:colOff>
      <xdr:row>7</xdr:row>
      <xdr:rowOff>0</xdr:rowOff>
    </xdr:to>
    <xdr:sp macro="" textlink="">
      <xdr:nvSpPr>
        <xdr:cNvPr id="4107" name="Line 5"/>
        <xdr:cNvSpPr>
          <a:spLocks noChangeShapeType="1"/>
        </xdr:cNvSpPr>
      </xdr:nvSpPr>
      <xdr:spPr bwMode="auto">
        <a:xfrm>
          <a:off x="1021080" y="3398520"/>
          <a:ext cx="0" cy="1752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1074420</xdr:colOff>
      <xdr:row>6</xdr:row>
      <xdr:rowOff>99060</xdr:rowOff>
    </xdr:from>
    <xdr:to>
      <xdr:col>3</xdr:col>
      <xdr:colOff>2992867</xdr:colOff>
      <xdr:row>7</xdr:row>
      <xdr:rowOff>118092</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22620" y="3497580"/>
          <a:ext cx="1918447" cy="1942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922020</xdr:colOff>
      <xdr:row>7</xdr:row>
      <xdr:rowOff>0</xdr:rowOff>
    </xdr:from>
    <xdr:to>
      <xdr:col>1</xdr:col>
      <xdr:colOff>922020</xdr:colOff>
      <xdr:row>8</xdr:row>
      <xdr:rowOff>0</xdr:rowOff>
    </xdr:to>
    <xdr:sp macro="" textlink="">
      <xdr:nvSpPr>
        <xdr:cNvPr id="5136" name="Line 10"/>
        <xdr:cNvSpPr>
          <a:spLocks noChangeShapeType="1"/>
        </xdr:cNvSpPr>
      </xdr:nvSpPr>
      <xdr:spPr bwMode="auto">
        <a:xfrm>
          <a:off x="1021080" y="5242560"/>
          <a:ext cx="0" cy="1676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929640</xdr:colOff>
      <xdr:row>7</xdr:row>
      <xdr:rowOff>76200</xdr:rowOff>
    </xdr:from>
    <xdr:to>
      <xdr:col>3</xdr:col>
      <xdr:colOff>2848087</xdr:colOff>
      <xdr:row>8</xdr:row>
      <xdr:rowOff>102852</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77840" y="5318760"/>
          <a:ext cx="1918447" cy="19429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952500</xdr:colOff>
      <xdr:row>8</xdr:row>
      <xdr:rowOff>601980</xdr:rowOff>
    </xdr:from>
    <xdr:to>
      <xdr:col>1</xdr:col>
      <xdr:colOff>952500</xdr:colOff>
      <xdr:row>9</xdr:row>
      <xdr:rowOff>175260</xdr:rowOff>
    </xdr:to>
    <xdr:sp macro="" textlink="">
      <xdr:nvSpPr>
        <xdr:cNvPr id="8202" name="Line 4"/>
        <xdr:cNvSpPr>
          <a:spLocks noChangeShapeType="1"/>
        </xdr:cNvSpPr>
      </xdr:nvSpPr>
      <xdr:spPr bwMode="auto">
        <a:xfrm>
          <a:off x="1089660" y="5913120"/>
          <a:ext cx="0" cy="182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1043940</xdr:colOff>
      <xdr:row>9</xdr:row>
      <xdr:rowOff>83820</xdr:rowOff>
    </xdr:from>
    <xdr:to>
      <xdr:col>3</xdr:col>
      <xdr:colOff>2962387</xdr:colOff>
      <xdr:row>10</xdr:row>
      <xdr:rowOff>102852</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30240" y="6004560"/>
          <a:ext cx="1918447" cy="1942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952500</xdr:colOff>
      <xdr:row>8</xdr:row>
      <xdr:rowOff>0</xdr:rowOff>
    </xdr:from>
    <xdr:to>
      <xdr:col>1</xdr:col>
      <xdr:colOff>952500</xdr:colOff>
      <xdr:row>8</xdr:row>
      <xdr:rowOff>160020</xdr:rowOff>
    </xdr:to>
    <xdr:sp macro="" textlink="">
      <xdr:nvSpPr>
        <xdr:cNvPr id="9228" name="Line 5"/>
        <xdr:cNvSpPr>
          <a:spLocks noChangeShapeType="1"/>
        </xdr:cNvSpPr>
      </xdr:nvSpPr>
      <xdr:spPr bwMode="auto">
        <a:xfrm>
          <a:off x="1082040" y="6545580"/>
          <a:ext cx="0" cy="1600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1089660</xdr:colOff>
      <xdr:row>8</xdr:row>
      <xdr:rowOff>83820</xdr:rowOff>
    </xdr:from>
    <xdr:to>
      <xdr:col>3</xdr:col>
      <xdr:colOff>3008107</xdr:colOff>
      <xdr:row>9</xdr:row>
      <xdr:rowOff>110472</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68340" y="6629400"/>
          <a:ext cx="1918447" cy="19429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tabSelected="1" workbookViewId="0">
      <selection activeCell="C6" sqref="C6:C7"/>
    </sheetView>
  </sheetViews>
  <sheetFormatPr defaultColWidth="9" defaultRowHeight="13.2"/>
  <cols>
    <col min="1" max="1" width="1.77734375" style="167" customWidth="1"/>
    <col min="2" max="2" width="19.44140625" style="167" customWidth="1"/>
    <col min="3" max="3" width="46.88671875" style="166" customWidth="1"/>
    <col min="4" max="4" width="55.44140625" style="166" customWidth="1"/>
    <col min="5" max="5" width="6.33203125" style="167" customWidth="1"/>
    <col min="6" max="6" width="6" style="167" customWidth="1"/>
    <col min="7" max="7" width="7.109375" style="167" customWidth="1"/>
    <col min="8" max="8" width="42.44140625" style="167" customWidth="1"/>
    <col min="9" max="9" width="35.6640625" style="167" customWidth="1"/>
    <col min="10" max="16384" width="9" style="167"/>
  </cols>
  <sheetData>
    <row r="1" spans="2:9" ht="14.4">
      <c r="B1" s="165" t="s">
        <v>259</v>
      </c>
      <c r="I1" s="168" t="s">
        <v>189</v>
      </c>
    </row>
    <row r="2" spans="2:9" ht="14.4">
      <c r="B2" s="165" t="s">
        <v>187</v>
      </c>
      <c r="C2" s="169"/>
      <c r="D2" s="170" t="s">
        <v>141</v>
      </c>
      <c r="E2" s="171"/>
      <c r="F2" s="171"/>
    </row>
    <row r="3" spans="2:9" ht="18" customHeight="1">
      <c r="B3" s="172" t="s">
        <v>58</v>
      </c>
      <c r="C3" s="173" t="s">
        <v>59</v>
      </c>
      <c r="D3" s="173" t="s">
        <v>60</v>
      </c>
      <c r="E3" s="172" t="s">
        <v>61</v>
      </c>
      <c r="F3" s="174" t="s">
        <v>82</v>
      </c>
      <c r="G3" s="172" t="s">
        <v>62</v>
      </c>
      <c r="H3" s="172" t="s">
        <v>63</v>
      </c>
      <c r="I3" s="172" t="s">
        <v>64</v>
      </c>
    </row>
    <row r="4" spans="2:9" ht="24">
      <c r="B4" s="175" t="s">
        <v>136</v>
      </c>
      <c r="C4" s="176" t="s">
        <v>29</v>
      </c>
      <c r="D4" s="177" t="s">
        <v>108</v>
      </c>
      <c r="E4" s="178" t="s">
        <v>83</v>
      </c>
      <c r="G4" s="179" t="s">
        <v>57</v>
      </c>
      <c r="H4" s="180"/>
      <c r="I4" s="181"/>
    </row>
    <row r="5" spans="2:9" ht="84">
      <c r="B5" s="182"/>
      <c r="C5" s="183"/>
      <c r="D5" s="184" t="s">
        <v>28</v>
      </c>
      <c r="E5" s="184"/>
      <c r="F5" s="178" t="s">
        <v>83</v>
      </c>
      <c r="G5" s="179" t="s">
        <v>57</v>
      </c>
      <c r="H5" s="180"/>
      <c r="I5" s="181"/>
    </row>
    <row r="6" spans="2:9" ht="36">
      <c r="B6" s="185" t="s">
        <v>119</v>
      </c>
      <c r="C6" s="186" t="s">
        <v>70</v>
      </c>
      <c r="D6" s="187" t="s">
        <v>109</v>
      </c>
      <c r="E6" s="178" t="s">
        <v>83</v>
      </c>
      <c r="F6" s="181"/>
      <c r="G6" s="179" t="s">
        <v>57</v>
      </c>
      <c r="H6" s="181"/>
      <c r="I6" s="181"/>
    </row>
    <row r="7" spans="2:9" ht="108">
      <c r="B7" s="188"/>
      <c r="C7" s="189"/>
      <c r="D7" s="190" t="s">
        <v>110</v>
      </c>
      <c r="E7" s="181"/>
      <c r="F7" s="178" t="s">
        <v>219</v>
      </c>
      <c r="G7" s="179" t="s">
        <v>57</v>
      </c>
      <c r="H7" s="181"/>
      <c r="I7" s="181"/>
    </row>
    <row r="8" spans="2:9" ht="36">
      <c r="B8" s="191" t="s">
        <v>120</v>
      </c>
      <c r="C8" s="192" t="s">
        <v>30</v>
      </c>
      <c r="D8" s="193" t="s">
        <v>31</v>
      </c>
      <c r="E8" s="193"/>
      <c r="F8" s="178" t="s">
        <v>219</v>
      </c>
      <c r="G8" s="179" t="s">
        <v>57</v>
      </c>
      <c r="H8" s="181"/>
      <c r="I8" s="181"/>
    </row>
    <row r="9" spans="2:9" ht="48">
      <c r="B9" s="194" t="s">
        <v>121</v>
      </c>
      <c r="C9" s="195" t="s">
        <v>43</v>
      </c>
      <c r="D9" s="196" t="s">
        <v>111</v>
      </c>
      <c r="E9" s="178" t="s">
        <v>83</v>
      </c>
      <c r="G9" s="179" t="s">
        <v>57</v>
      </c>
      <c r="H9" s="181"/>
      <c r="I9" s="181"/>
    </row>
    <row r="10" spans="2:9" ht="48">
      <c r="B10" s="194"/>
      <c r="C10" s="195"/>
      <c r="D10" s="196" t="s">
        <v>112</v>
      </c>
      <c r="E10" s="197"/>
      <c r="F10" s="178" t="s">
        <v>83</v>
      </c>
      <c r="G10" s="179" t="s">
        <v>57</v>
      </c>
      <c r="H10" s="181"/>
      <c r="I10" s="181"/>
    </row>
    <row r="11" spans="2:9" ht="48">
      <c r="B11" s="188" t="s">
        <v>122</v>
      </c>
      <c r="C11" s="176" t="s">
        <v>71</v>
      </c>
      <c r="D11" s="198" t="s">
        <v>39</v>
      </c>
      <c r="E11" s="178" t="s">
        <v>83</v>
      </c>
      <c r="F11" s="181"/>
      <c r="G11" s="179" t="s">
        <v>57</v>
      </c>
      <c r="H11" s="181"/>
      <c r="I11" s="181"/>
    </row>
    <row r="12" spans="2:9" ht="36">
      <c r="B12" s="183"/>
      <c r="C12" s="189"/>
      <c r="D12" s="198" t="s">
        <v>113</v>
      </c>
      <c r="E12" s="181"/>
      <c r="F12" s="178" t="s">
        <v>219</v>
      </c>
      <c r="G12" s="179" t="s">
        <v>57</v>
      </c>
      <c r="H12" s="181"/>
      <c r="I12" s="181"/>
    </row>
    <row r="13" spans="2:9" ht="36">
      <c r="B13" s="185" t="s">
        <v>137</v>
      </c>
      <c r="C13" s="176" t="s">
        <v>44</v>
      </c>
      <c r="D13" s="187" t="s">
        <v>114</v>
      </c>
      <c r="E13" s="178" t="s">
        <v>83</v>
      </c>
      <c r="G13" s="179" t="s">
        <v>57</v>
      </c>
      <c r="H13" s="181"/>
      <c r="I13" s="181"/>
    </row>
    <row r="14" spans="2:9" ht="36">
      <c r="B14" s="188"/>
      <c r="C14" s="183"/>
      <c r="D14" s="187" t="s">
        <v>115</v>
      </c>
      <c r="E14" s="187"/>
      <c r="F14" s="178" t="s">
        <v>83</v>
      </c>
      <c r="G14" s="179" t="s">
        <v>57</v>
      </c>
      <c r="H14" s="181"/>
      <c r="I14" s="181"/>
    </row>
    <row r="15" spans="2:9" ht="36">
      <c r="B15" s="188"/>
      <c r="C15" s="176" t="s">
        <v>72</v>
      </c>
      <c r="D15" s="199" t="s">
        <v>116</v>
      </c>
      <c r="E15" s="178" t="s">
        <v>219</v>
      </c>
      <c r="G15" s="179" t="s">
        <v>57</v>
      </c>
      <c r="H15" s="181"/>
      <c r="I15" s="181"/>
    </row>
    <row r="16" spans="2:9" ht="48">
      <c r="B16" s="183"/>
      <c r="C16" s="183"/>
      <c r="D16" s="187" t="s">
        <v>117</v>
      </c>
      <c r="E16" s="181"/>
      <c r="F16" s="178" t="s">
        <v>83</v>
      </c>
      <c r="G16" s="179" t="s">
        <v>57</v>
      </c>
      <c r="H16" s="181"/>
      <c r="I16" s="181"/>
    </row>
    <row r="17" spans="2:9" ht="72">
      <c r="B17" s="194" t="s">
        <v>260</v>
      </c>
      <c r="C17" s="200" t="s">
        <v>97</v>
      </c>
      <c r="D17" s="198" t="s">
        <v>261</v>
      </c>
      <c r="E17" s="178" t="s">
        <v>83</v>
      </c>
      <c r="F17" s="181"/>
      <c r="G17" s="179" t="s">
        <v>57</v>
      </c>
      <c r="H17" s="181"/>
      <c r="I17" s="181"/>
    </row>
    <row r="18" spans="2:9" ht="72">
      <c r="B18" s="194"/>
      <c r="C18" s="200"/>
      <c r="D18" s="198" t="s">
        <v>262</v>
      </c>
      <c r="E18" s="198"/>
      <c r="F18" s="178" t="s">
        <v>83</v>
      </c>
      <c r="G18" s="179" t="s">
        <v>57</v>
      </c>
      <c r="H18" s="181"/>
      <c r="I18" s="181"/>
    </row>
    <row r="19" spans="2:9" ht="48">
      <c r="B19" s="194"/>
      <c r="C19" s="200" t="s">
        <v>73</v>
      </c>
      <c r="D19" s="198" t="s">
        <v>24</v>
      </c>
      <c r="E19" s="178" t="s">
        <v>219</v>
      </c>
      <c r="F19" s="178"/>
      <c r="G19" s="179" t="s">
        <v>57</v>
      </c>
      <c r="H19" s="181"/>
      <c r="I19" s="181"/>
    </row>
    <row r="20" spans="2:9" ht="48">
      <c r="B20" s="194"/>
      <c r="C20" s="200"/>
      <c r="D20" s="198" t="s">
        <v>25</v>
      </c>
      <c r="E20" s="198"/>
      <c r="F20" s="178" t="s">
        <v>219</v>
      </c>
      <c r="G20" s="179" t="s">
        <v>57</v>
      </c>
      <c r="H20" s="181"/>
      <c r="I20" s="181"/>
    </row>
    <row r="21" spans="2:9" s="202" customFormat="1">
      <c r="B21" s="201" t="s">
        <v>263</v>
      </c>
    </row>
    <row r="22" spans="2:9" s="202" customFormat="1" ht="22.5" customHeight="1">
      <c r="D22" s="203"/>
    </row>
    <row r="23" spans="2:9" s="202" customFormat="1"/>
    <row r="24" spans="2:9" ht="14.4">
      <c r="B24" s="165" t="str">
        <f>+B1</f>
        <v xml:space="preserve">   品質・環境(含有化学物質)管理体制監査 実施項目一覧表　兼　チェックシート</v>
      </c>
      <c r="I24" s="204" t="s">
        <v>190</v>
      </c>
    </row>
    <row r="25" spans="2:9" ht="14.4">
      <c r="B25" s="165" t="s">
        <v>188</v>
      </c>
      <c r="C25" s="169"/>
      <c r="D25" s="170" t="s">
        <v>141</v>
      </c>
      <c r="E25" s="171"/>
      <c r="F25" s="171"/>
    </row>
    <row r="26" spans="2:9" ht="18" customHeight="1">
      <c r="B26" s="172" t="str">
        <f>+B3</f>
        <v>監査項目</v>
      </c>
      <c r="C26" s="172" t="str">
        <f t="shared" ref="C26:I26" si="0">+C3</f>
        <v>要求事項</v>
      </c>
      <c r="D26" s="172" t="str">
        <f t="shared" si="0"/>
        <v>評価内容/要求レベル</v>
      </c>
      <c r="E26" s="172" t="str">
        <f t="shared" si="0"/>
        <v>品質</v>
      </c>
      <c r="F26" s="172" t="str">
        <f t="shared" si="0"/>
        <v>環境</v>
      </c>
      <c r="G26" s="172" t="str">
        <f t="shared" si="0"/>
        <v>判定</v>
      </c>
      <c r="H26" s="172" t="str">
        <f t="shared" si="0"/>
        <v>確認結果(事実、ﾄﾞｷｭﾒﾝﾄ等)</v>
      </c>
      <c r="I26" s="172" t="str">
        <f t="shared" si="0"/>
        <v>改善要望事項</v>
      </c>
    </row>
    <row r="27" spans="2:9" ht="108">
      <c r="B27" s="176" t="s">
        <v>264</v>
      </c>
      <c r="C27" s="176" t="s">
        <v>265</v>
      </c>
      <c r="D27" s="187" t="s">
        <v>266</v>
      </c>
      <c r="E27" s="178" t="s">
        <v>219</v>
      </c>
      <c r="F27" s="178"/>
      <c r="G27" s="179" t="s">
        <v>57</v>
      </c>
      <c r="H27" s="205"/>
      <c r="I27" s="205"/>
    </row>
    <row r="28" spans="2:9" ht="36">
      <c r="B28" s="206"/>
      <c r="C28" s="183"/>
      <c r="D28" s="187" t="s">
        <v>118</v>
      </c>
      <c r="E28" s="181"/>
      <c r="F28" s="178" t="s">
        <v>219</v>
      </c>
      <c r="G28" s="179" t="s">
        <v>57</v>
      </c>
      <c r="H28" s="205"/>
      <c r="I28" s="205"/>
    </row>
    <row r="29" spans="2:9" ht="81" customHeight="1">
      <c r="B29" s="194" t="s">
        <v>138</v>
      </c>
      <c r="C29" s="200" t="s">
        <v>74</v>
      </c>
      <c r="D29" s="207" t="s">
        <v>6</v>
      </c>
      <c r="E29" s="178" t="s">
        <v>83</v>
      </c>
      <c r="G29" s="179" t="s">
        <v>57</v>
      </c>
      <c r="H29" s="181"/>
      <c r="I29" s="181"/>
    </row>
    <row r="30" spans="2:9" ht="96">
      <c r="B30" s="194"/>
      <c r="C30" s="208"/>
      <c r="D30" s="207" t="s">
        <v>26</v>
      </c>
      <c r="E30" s="187"/>
      <c r="F30" s="178" t="s">
        <v>83</v>
      </c>
      <c r="G30" s="179" t="s">
        <v>57</v>
      </c>
      <c r="H30" s="181"/>
      <c r="I30" s="181"/>
    </row>
    <row r="31" spans="2:9" ht="60">
      <c r="B31" s="185" t="s">
        <v>139</v>
      </c>
      <c r="C31" s="209" t="s">
        <v>75</v>
      </c>
      <c r="D31" s="198" t="s">
        <v>27</v>
      </c>
      <c r="E31" s="178" t="s">
        <v>83</v>
      </c>
      <c r="G31" s="179" t="s">
        <v>57</v>
      </c>
      <c r="H31" s="181"/>
      <c r="I31" s="181"/>
    </row>
    <row r="32" spans="2:9" ht="48">
      <c r="B32" s="210"/>
      <c r="C32" s="211"/>
      <c r="D32" s="198" t="s">
        <v>7</v>
      </c>
      <c r="E32" s="181"/>
      <c r="F32" s="178" t="s">
        <v>83</v>
      </c>
      <c r="G32" s="179" t="s">
        <v>57</v>
      </c>
      <c r="H32" s="181"/>
      <c r="I32" s="181"/>
    </row>
    <row r="33" spans="1:15" ht="15" customHeight="1">
      <c r="B33" s="212" t="str">
        <f>+B21</f>
        <v>VQ-050              4</v>
      </c>
      <c r="D33" s="213"/>
      <c r="E33" s="213"/>
      <c r="F33" s="213"/>
      <c r="G33" s="214"/>
      <c r="H33" s="215"/>
      <c r="I33" s="215"/>
      <c r="N33" s="216" t="s">
        <v>221</v>
      </c>
      <c r="O33" s="216"/>
    </row>
    <row r="34" spans="1:15" ht="21.75" customHeight="1">
      <c r="A34" s="215"/>
      <c r="B34" s="217"/>
      <c r="D34" s="203"/>
      <c r="E34" s="218"/>
      <c r="F34" s="218"/>
      <c r="G34" s="214"/>
      <c r="H34" s="215"/>
      <c r="I34" s="215"/>
      <c r="J34" s="215"/>
      <c r="L34" s="167" t="s">
        <v>61</v>
      </c>
      <c r="M34" s="167" t="s">
        <v>82</v>
      </c>
      <c r="N34" s="167" t="s">
        <v>61</v>
      </c>
      <c r="O34" s="167" t="s">
        <v>82</v>
      </c>
    </row>
    <row r="35" spans="1:15" ht="14.4">
      <c r="B35" s="217"/>
      <c r="D35" s="213"/>
      <c r="E35" s="213"/>
      <c r="F35" s="213"/>
      <c r="G35" s="214"/>
      <c r="H35" s="215"/>
      <c r="I35" s="215"/>
      <c r="K35" s="219" t="s">
        <v>45</v>
      </c>
      <c r="L35" s="220">
        <f>COUNTIF($G$4,"○")+COUNTIF($G$6,"○")+COUNTIF($G$9,"○")+COUNTIF($G$11,"○")+COUNTIF($G$13,"○")+COUNTIF($G$15,"○")+COUNTIF($G$17,"○")+COUNTIF($G$19,"○")+COUNTIF($G$27,"○")+COUNTIF($G$29,"○")+COUNTIF($G$31,"○")</f>
        <v>0</v>
      </c>
      <c r="M35" s="220">
        <f>COUNTIF($G$5,"○")+COUNTIF($G$7,"○")+COUNTIF($G$8,"○")+COUNTIF($G$10,"○")+COUNTIF($G$12,"○")+COUNTIF($G$14,"○")+COUNTIF($G$16,"○")+COUNTIF($G$18,"○")+COUNTIF($G$20,"○")+COUNTIF($G$28,"○")+COUNTIF($G$30,"○")+COUNTIF($G$32,"○")</f>
        <v>0</v>
      </c>
      <c r="N35" s="220">
        <f>COUNTIF($G$15,"○")+COUNTIF($G$19,"○")+COUNTIF($G$27,"○")</f>
        <v>0</v>
      </c>
      <c r="O35" s="220">
        <f>COUNTIF($G$7,"○")+COUNTIF($G$8,"○")+COUNTIF($G$12,"○")+COUNTIF($G$20,"○")+COUNTIF($G$28,"○")</f>
        <v>0</v>
      </c>
    </row>
    <row r="36" spans="1:15" ht="14.4">
      <c r="B36" s="217"/>
      <c r="D36" s="213"/>
      <c r="E36" s="213"/>
      <c r="F36" s="213"/>
      <c r="G36" s="214"/>
      <c r="H36" s="215"/>
      <c r="I36" s="215"/>
      <c r="K36" s="219" t="s">
        <v>46</v>
      </c>
      <c r="L36" s="220">
        <f>COUNTIF($G$4,"△")+COUNTIF($G$6,"△")+COUNTIF($G$9,"△")+COUNTIF($G$11,"△")+COUNTIF($G$13,"△")+COUNTIF($G$15,"△")+COUNTIF($G$17,"△")+COUNTIF($G$19,"△")+COUNTIF($G$27,"△")+COUNTIF($G$29,"△")+COUNTIF($G$31,"△")</f>
        <v>0</v>
      </c>
      <c r="M36" s="220">
        <f>COUNTIF($G$5,"△")+COUNTIF($G$7,"△")+COUNTIF($G$8,"△")+COUNTIF($G$10,"△")+COUNTIF($G$12,"△")+COUNTIF($G$14,"△")+COUNTIF($G$16,"△")+COUNTIF($G$18,"△")+COUNTIF($G$20,"△")+COUNTIF($G$28,"△")+COUNTIF($G$30,"△")+COUNTIF($G$32,"△")</f>
        <v>0</v>
      </c>
      <c r="N36" s="220">
        <f>COUNTIF($G$15,"△")+COUNTIF($G$19,"△")+COUNTIF($G$27,"△")</f>
        <v>0</v>
      </c>
      <c r="O36" s="220">
        <f>COUNTIF($G$7,"△")+COUNTIF($G$8,"△")+COUNTIF($G$12,"△")+COUNTIF($G$20,"△")+COUNTIF($G$28,"△")</f>
        <v>0</v>
      </c>
    </row>
    <row r="37" spans="1:15" ht="14.4">
      <c r="B37" s="217"/>
      <c r="D37" s="213"/>
      <c r="E37" s="213"/>
      <c r="F37" s="213"/>
      <c r="G37" s="214"/>
      <c r="H37" s="215"/>
      <c r="I37" s="215"/>
      <c r="K37" s="219" t="s">
        <v>67</v>
      </c>
      <c r="L37" s="220">
        <f>COUNTIF($G$4,"×")+COUNTIF($G$6,"×")+COUNTIF($G$9,"×")+COUNTIF($G$11,"×")+COUNTIF($G$13,"×")+COUNTIF($G$15,"×")+COUNTIF($G$17,"×")+COUNTIF($G$19,"×")+COUNTIF($G$27,"×")+COUNTIF($G$29,"×")+COUNTIF($G$31,"×")</f>
        <v>0</v>
      </c>
      <c r="M37" s="220">
        <f>COUNTIF($G$5,"×")+COUNTIF($G$7,"×")+COUNTIF($G$8,"×")+COUNTIF($G$10,"×")+COUNTIF($G$12,"×")+COUNTIF($G$14,"×")+COUNTIF($G$16,"×")+COUNTIF($G$18,"×")+COUNTIF($G$20,"×")+COUNTIF($G$28,"×")+COUNTIF($G$30,"×")+COUNTIF($G$32,"×")</f>
        <v>0</v>
      </c>
      <c r="N37" s="220">
        <f>COUNTIF($G$15,"×")+COUNTIF($G$19,"×")+COUNTIF($G$27,"×")</f>
        <v>0</v>
      </c>
      <c r="O37" s="220">
        <f>COUNTIF($G$7,"×")+COUNTIF($G$8,"×")+COUNTIF($G$12,"×")+COUNTIF($G$20,"×")+COUNTIF($G$28,"×")</f>
        <v>0</v>
      </c>
    </row>
    <row r="38" spans="1:15">
      <c r="B38" s="221"/>
      <c r="H38" s="215"/>
      <c r="I38" s="215"/>
      <c r="K38" s="222" t="s">
        <v>68</v>
      </c>
      <c r="L38" s="220">
        <f>COUNTIF($G$4,"－")+COUNTIF($G$6,"－")+COUNTIF($G$9,"－")+COUNTIF($G$11,"－")+COUNTIF($G$13,"－")+COUNTIF($G$15,"－")+COUNTIF($G$17,"－")+COUNTIF($G$19,"－")+COUNTIF($G$27,"－")+COUNTIF($G$29,"－")+COUNTIF($G$31,"－")</f>
        <v>11</v>
      </c>
      <c r="M38" s="220">
        <f>COUNTIF($G$5,"－")+COUNTIF($G$7,"－")+COUNTIF($G$8,"－")+COUNTIF($G$10,"－")+COUNTIF($G$12,"－")+COUNTIF($G$14,"－")+COUNTIF($G$16,"－")+COUNTIF($G$18,"－")+COUNTIF($G$20,"－")+COUNTIF($G$28,"－")+COUNTIF($G$30,"－")+COUNTIF($G$32,"－")</f>
        <v>12</v>
      </c>
      <c r="N38" s="220">
        <f>COUNTIF($G$15,"－")+COUNTIF($G$19,"－")+COUNTIF($G$27,"－")</f>
        <v>3</v>
      </c>
      <c r="O38" s="220">
        <f>COUNTIF($G$7,"－")+COUNTIF($G$8,"－")+COUNTIF($G$12,"－")+COUNTIF($G$20,"－")+COUNTIF($G$28,"－")</f>
        <v>5</v>
      </c>
    </row>
    <row r="39" spans="1:15">
      <c r="K39" s="222" t="s">
        <v>142</v>
      </c>
      <c r="L39" s="220">
        <f>COUNTIF($G$4,"／")+COUNTIF($G$6,"／")+COUNTIF($G$9,"／")+COUNTIF($G$11,"／")+COUNTIF($G$13,"／")+COUNTIF($G$15,"／")+COUNTIF($G$17,"／")+COUNTIF($G$19,"／")+COUNTIF($G$27,"／")+COUNTIF($G$29,"／")+COUNTIF($G$31,"／")</f>
        <v>0</v>
      </c>
      <c r="M39" s="220">
        <f>COUNTIF($G$5,"／")+COUNTIF($G$7,"／")+COUNTIF($G$8,"／")+COUNTIF($G$10,"／")+COUNTIF($G$12,"／")+COUNTIF($G$14,"／")+COUNTIF($G$16,"／")+COUNTIF($G$18,"／")+COUNTIF($G$20,"／")+COUNTIF($G$28,"／")+COUNTIF($G$30,"／")+COUNTIF($G$32,"／")</f>
        <v>0</v>
      </c>
      <c r="N39" s="220">
        <f>COUNTIF($G$15,"／")+COUNTIF($G$19,"／")+COUNTIF($G$27,"／")</f>
        <v>0</v>
      </c>
      <c r="O39" s="220">
        <f>COUNTIF($G$7,"／")+COUNTIF($G$8,"／")+COUNTIF($G$12,"／")+COUNTIF($G$20,"／")+COUNTIF($G$28,"／")</f>
        <v>0</v>
      </c>
    </row>
    <row r="40" spans="1:15" ht="26.4">
      <c r="K40" s="219" t="s">
        <v>69</v>
      </c>
      <c r="L40" s="220">
        <f>SUM(L35:L37)</f>
        <v>0</v>
      </c>
      <c r="M40" s="220">
        <f>SUM(M35:M37)</f>
        <v>0</v>
      </c>
      <c r="N40" s="220">
        <f>SUM(N35:N37)</f>
        <v>0</v>
      </c>
      <c r="O40" s="220">
        <f>SUM(O35:O37)</f>
        <v>0</v>
      </c>
    </row>
    <row r="49" spans="3:6">
      <c r="C49" s="223"/>
    </row>
    <row r="50" spans="3:6">
      <c r="C50" s="223"/>
    </row>
    <row r="51" spans="3:6" ht="12" customHeight="1">
      <c r="C51" s="223"/>
    </row>
    <row r="52" spans="3:6">
      <c r="C52" s="223"/>
    </row>
    <row r="53" spans="3:6">
      <c r="C53" s="223"/>
    </row>
    <row r="54" spans="3:6">
      <c r="C54" s="223"/>
    </row>
    <row r="56" spans="3:6">
      <c r="D56" s="221"/>
      <c r="E56" s="224"/>
      <c r="F56" s="224"/>
    </row>
    <row r="57" spans="3:6">
      <c r="D57" s="221"/>
      <c r="E57" s="224"/>
      <c r="F57" s="224"/>
    </row>
    <row r="58" spans="3:6">
      <c r="D58" s="221"/>
      <c r="E58" s="224"/>
      <c r="F58" s="224"/>
    </row>
    <row r="59" spans="3:6">
      <c r="D59" s="221"/>
      <c r="E59" s="224"/>
      <c r="F59" s="224"/>
    </row>
    <row r="60" spans="3:6">
      <c r="D60" s="221"/>
      <c r="E60" s="224"/>
      <c r="F60" s="224"/>
    </row>
    <row r="61" spans="3:6">
      <c r="D61" s="221"/>
      <c r="E61" s="224"/>
      <c r="F61" s="224"/>
    </row>
    <row r="62" spans="3:6">
      <c r="D62" s="221"/>
      <c r="E62" s="224"/>
      <c r="F62" s="224"/>
    </row>
    <row r="63" spans="3:6">
      <c r="D63" s="221"/>
      <c r="E63" s="224"/>
      <c r="F63" s="224"/>
    </row>
    <row r="64" spans="3:6">
      <c r="D64" s="221"/>
      <c r="E64" s="224"/>
      <c r="F64" s="224"/>
    </row>
    <row r="65" spans="4:6">
      <c r="D65" s="221"/>
      <c r="E65" s="224"/>
      <c r="F65" s="224"/>
    </row>
    <row r="66" spans="4:6">
      <c r="D66" s="221"/>
      <c r="E66" s="224"/>
      <c r="F66" s="224"/>
    </row>
    <row r="67" spans="4:6">
      <c r="D67" s="221"/>
      <c r="E67" s="224"/>
      <c r="F67" s="224"/>
    </row>
    <row r="68" spans="4:6">
      <c r="D68" s="221"/>
      <c r="E68" s="224"/>
      <c r="F68" s="224"/>
    </row>
    <row r="69" spans="4:6">
      <c r="D69" s="221"/>
      <c r="E69" s="224"/>
      <c r="F69" s="224"/>
    </row>
    <row r="70" spans="4:6">
      <c r="D70" s="221"/>
      <c r="E70" s="224"/>
      <c r="F70" s="224"/>
    </row>
    <row r="71" spans="4:6">
      <c r="D71" s="221"/>
      <c r="E71" s="224"/>
      <c r="F71" s="224"/>
    </row>
    <row r="72" spans="4:6">
      <c r="D72" s="221"/>
      <c r="E72" s="224"/>
      <c r="F72" s="224"/>
    </row>
    <row r="73" spans="4:6">
      <c r="D73" s="221"/>
      <c r="E73" s="224"/>
      <c r="F73" s="224"/>
    </row>
    <row r="74" spans="4:6">
      <c r="D74" s="221"/>
      <c r="E74" s="224"/>
      <c r="F74" s="224"/>
    </row>
    <row r="75" spans="4:6">
      <c r="D75" s="221"/>
      <c r="E75" s="224"/>
      <c r="F75" s="224"/>
    </row>
    <row r="76" spans="4:6">
      <c r="D76" s="221"/>
      <c r="E76" s="224"/>
      <c r="F76" s="224"/>
    </row>
    <row r="77" spans="4:6">
      <c r="D77" s="221"/>
      <c r="E77" s="224"/>
      <c r="F77" s="224"/>
    </row>
    <row r="78" spans="4:6">
      <c r="D78" s="221"/>
      <c r="E78" s="224"/>
      <c r="F78" s="224"/>
    </row>
    <row r="79" spans="4:6">
      <c r="D79" s="221"/>
      <c r="E79" s="224"/>
      <c r="F79" s="224"/>
    </row>
    <row r="80" spans="4:6">
      <c r="D80" s="221"/>
      <c r="E80" s="224"/>
      <c r="F80" s="224"/>
    </row>
  </sheetData>
  <mergeCells count="21">
    <mergeCell ref="B4:B5"/>
    <mergeCell ref="B6:B7"/>
    <mergeCell ref="B11:B12"/>
    <mergeCell ref="C6:C7"/>
    <mergeCell ref="C4:C5"/>
    <mergeCell ref="C9:C10"/>
    <mergeCell ref="B31:B32"/>
    <mergeCell ref="B9:B10"/>
    <mergeCell ref="N33:O33"/>
    <mergeCell ref="B27:B28"/>
    <mergeCell ref="C31:C32"/>
    <mergeCell ref="B29:B30"/>
    <mergeCell ref="C15:C16"/>
    <mergeCell ref="C19:C20"/>
    <mergeCell ref="B17:B20"/>
    <mergeCell ref="B13:B16"/>
    <mergeCell ref="C13:C14"/>
    <mergeCell ref="C11:C12"/>
    <mergeCell ref="C29:C30"/>
    <mergeCell ref="C17:C18"/>
    <mergeCell ref="C27:C28"/>
  </mergeCells>
  <phoneticPr fontId="3"/>
  <dataValidations count="2">
    <dataValidation type="list" allowBlank="1" showInputMessage="1" showErrorMessage="1" sqref="G3">
      <formula1>"○,△,×,＿"</formula1>
    </dataValidation>
    <dataValidation type="list" allowBlank="1" showInputMessage="1" showErrorMessage="1" sqref="G27:G37 G4:G20">
      <formula1>"○,△,×,／,－"</formula1>
    </dataValidation>
  </dataValidations>
  <pageMargins left="0.19685039370078741" right="0.19685039370078741" top="0.39370078740157483" bottom="0.39370078740157483" header="0.51181102362204722" footer="0.51181102362204722"/>
  <pageSetup paperSize="9" scale="66" fitToHeight="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2"/>
  <sheetViews>
    <sheetView showGridLines="0" topLeftCell="A13" zoomScale="86" zoomScaleNormal="86" zoomScaleSheetLayoutView="75" workbookViewId="0">
      <selection activeCell="C25" sqref="C25"/>
    </sheetView>
  </sheetViews>
  <sheetFormatPr defaultColWidth="9" defaultRowHeight="10.8"/>
  <cols>
    <col min="1" max="1" width="3.88671875" style="61" customWidth="1"/>
    <col min="2" max="2" width="32.21875" style="61" customWidth="1"/>
    <col min="3" max="3" width="72.6640625" style="61" customWidth="1"/>
    <col min="4" max="4" width="60.33203125" style="61" customWidth="1"/>
    <col min="5" max="6" width="29.109375" style="61" customWidth="1"/>
    <col min="7" max="7" width="15.21875" style="61" customWidth="1"/>
    <col min="8" max="16384" width="9" style="61"/>
  </cols>
  <sheetData>
    <row r="1" spans="2:14" ht="28.5" customHeight="1" thickBot="1">
      <c r="B1" s="147" t="s">
        <v>203</v>
      </c>
      <c r="C1" s="148"/>
      <c r="D1" s="149"/>
      <c r="E1" s="150"/>
      <c r="F1" s="59"/>
      <c r="G1" s="60"/>
    </row>
    <row r="2" spans="2:14" s="66" customFormat="1" ht="21.75" customHeight="1">
      <c r="B2" s="62" t="s">
        <v>204</v>
      </c>
      <c r="C2" s="151"/>
      <c r="D2" s="152"/>
      <c r="E2" s="63"/>
      <c r="F2" s="64"/>
      <c r="G2" s="65"/>
    </row>
    <row r="3" spans="2:14" s="66" customFormat="1" ht="25.5" customHeight="1">
      <c r="B3" s="67" t="s">
        <v>205</v>
      </c>
      <c r="C3" s="153"/>
      <c r="D3" s="154"/>
      <c r="E3" s="68"/>
      <c r="F3" s="69"/>
      <c r="G3" s="70"/>
      <c r="H3" s="71"/>
      <c r="I3" s="71"/>
    </row>
    <row r="4" spans="2:14" s="66" customFormat="1" ht="24" customHeight="1">
      <c r="B4" s="72" t="s">
        <v>201</v>
      </c>
      <c r="C4" s="145" t="s">
        <v>206</v>
      </c>
      <c r="D4" s="146"/>
      <c r="E4" s="63"/>
      <c r="F4" s="64"/>
      <c r="G4" s="70"/>
      <c r="H4" s="71"/>
      <c r="I4" s="71"/>
    </row>
    <row r="5" spans="2:14" s="66" customFormat="1" ht="24" customHeight="1">
      <c r="B5" s="72" t="s">
        <v>207</v>
      </c>
      <c r="C5" s="145" t="s">
        <v>206</v>
      </c>
      <c r="D5" s="146"/>
      <c r="E5" s="63"/>
      <c r="F5" s="64"/>
      <c r="G5" s="70"/>
    </row>
    <row r="6" spans="2:14" s="66" customFormat="1" ht="24" customHeight="1">
      <c r="B6" s="72" t="s">
        <v>202</v>
      </c>
      <c r="C6" s="145" t="s">
        <v>208</v>
      </c>
      <c r="D6" s="146"/>
      <c r="E6" s="63"/>
      <c r="F6" s="64"/>
      <c r="G6" s="73"/>
    </row>
    <row r="7" spans="2:14" s="66" customFormat="1" ht="24" customHeight="1">
      <c r="B7" s="72" t="s">
        <v>222</v>
      </c>
      <c r="C7" s="145" t="s">
        <v>206</v>
      </c>
      <c r="D7" s="146"/>
      <c r="E7" s="63"/>
      <c r="F7" s="64"/>
      <c r="G7" s="93"/>
    </row>
    <row r="8" spans="2:14" s="66" customFormat="1" ht="27" customHeight="1" thickBot="1">
      <c r="B8" s="74"/>
      <c r="C8" s="75"/>
      <c r="D8" s="76"/>
      <c r="G8" s="76"/>
    </row>
    <row r="9" spans="2:14" s="79" customFormat="1" ht="27" customHeight="1" thickBot="1">
      <c r="B9" s="77" t="s">
        <v>209</v>
      </c>
      <c r="C9" s="78"/>
      <c r="E9" s="101" t="s">
        <v>210</v>
      </c>
      <c r="G9" s="76"/>
    </row>
    <row r="10" spans="2:14" s="66" customFormat="1" ht="37.5" customHeight="1">
      <c r="B10" s="157" t="s">
        <v>211</v>
      </c>
      <c r="C10" s="159" t="s">
        <v>212</v>
      </c>
      <c r="D10" s="159" t="s">
        <v>213</v>
      </c>
      <c r="E10" s="161" t="s">
        <v>225</v>
      </c>
      <c r="F10" s="162"/>
      <c r="G10" s="155" t="s">
        <v>214</v>
      </c>
      <c r="N10" s="71"/>
    </row>
    <row r="11" spans="2:14" s="66" customFormat="1" ht="37.5" customHeight="1">
      <c r="B11" s="158"/>
      <c r="C11" s="160"/>
      <c r="D11" s="160"/>
      <c r="E11" s="80" t="s">
        <v>215</v>
      </c>
      <c r="F11" s="80" t="s">
        <v>216</v>
      </c>
      <c r="G11" s="156"/>
      <c r="N11" s="71"/>
    </row>
    <row r="12" spans="2:14" s="66" customFormat="1" ht="37.5" customHeight="1">
      <c r="B12" s="81"/>
      <c r="C12" s="80"/>
      <c r="D12" s="80"/>
      <c r="E12" s="80"/>
      <c r="F12" s="80"/>
      <c r="G12" s="82"/>
      <c r="N12" s="71"/>
    </row>
    <row r="13" spans="2:14" s="66" customFormat="1" ht="37.5" customHeight="1">
      <c r="B13" s="81"/>
      <c r="C13" s="80"/>
      <c r="D13" s="80"/>
      <c r="E13" s="80"/>
      <c r="F13" s="80"/>
      <c r="G13" s="82"/>
      <c r="N13" s="71"/>
    </row>
    <row r="14" spans="2:14" s="66" customFormat="1" ht="37.5" customHeight="1">
      <c r="B14" s="81"/>
      <c r="C14" s="80"/>
      <c r="D14" s="80"/>
      <c r="E14" s="80"/>
      <c r="F14" s="80"/>
      <c r="G14" s="82"/>
      <c r="N14" s="71"/>
    </row>
    <row r="15" spans="2:14" s="66" customFormat="1" ht="37.5" customHeight="1" thickBot="1">
      <c r="B15" s="83"/>
      <c r="C15" s="84"/>
      <c r="D15" s="84"/>
      <c r="E15" s="84"/>
      <c r="F15" s="84"/>
      <c r="G15" s="85"/>
      <c r="N15" s="71"/>
    </row>
    <row r="16" spans="2:14" s="66" customFormat="1" ht="15" customHeight="1" thickBot="1">
      <c r="B16" s="86"/>
      <c r="C16" s="87"/>
      <c r="D16" s="87"/>
      <c r="E16" s="88"/>
      <c r="F16" s="88"/>
      <c r="G16" s="89"/>
    </row>
    <row r="17" spans="2:7" s="66" customFormat="1" ht="34.5" customHeight="1" thickBot="1">
      <c r="B17" s="90" t="s">
        <v>217</v>
      </c>
      <c r="C17" s="163" t="s">
        <v>218</v>
      </c>
      <c r="D17" s="164"/>
      <c r="E17" s="91"/>
      <c r="F17" s="91"/>
      <c r="G17" s="91"/>
    </row>
    <row r="18" spans="2:7" s="66" customFormat="1" ht="42" customHeight="1">
      <c r="B18" s="157" t="s">
        <v>211</v>
      </c>
      <c r="C18" s="159" t="s">
        <v>212</v>
      </c>
      <c r="D18" s="159" t="s">
        <v>213</v>
      </c>
      <c r="E18" s="161" t="s">
        <v>225</v>
      </c>
      <c r="F18" s="162"/>
      <c r="G18" s="155" t="s">
        <v>214</v>
      </c>
    </row>
    <row r="19" spans="2:7" s="66" customFormat="1" ht="42" customHeight="1">
      <c r="B19" s="158"/>
      <c r="C19" s="160"/>
      <c r="D19" s="160"/>
      <c r="E19" s="80" t="s">
        <v>215</v>
      </c>
      <c r="F19" s="80" t="s">
        <v>216</v>
      </c>
      <c r="G19" s="156"/>
    </row>
    <row r="20" spans="2:7" s="66" customFormat="1" ht="42" customHeight="1">
      <c r="B20" s="81"/>
      <c r="C20" s="80"/>
      <c r="D20" s="80"/>
      <c r="E20" s="80"/>
      <c r="F20" s="80"/>
      <c r="G20" s="82"/>
    </row>
    <row r="21" spans="2:7" s="66" customFormat="1" ht="42" customHeight="1">
      <c r="B21" s="81"/>
      <c r="C21" s="80"/>
      <c r="D21" s="80"/>
      <c r="E21" s="80"/>
      <c r="F21" s="80"/>
      <c r="G21" s="82"/>
    </row>
    <row r="22" spans="2:7" s="66" customFormat="1" ht="42" customHeight="1">
      <c r="B22" s="81"/>
      <c r="C22" s="80"/>
      <c r="D22" s="80"/>
      <c r="E22" s="80"/>
      <c r="F22" s="80"/>
      <c r="G22" s="82"/>
    </row>
    <row r="23" spans="2:7" s="66" customFormat="1" ht="42" customHeight="1" thickBot="1">
      <c r="B23" s="83"/>
      <c r="C23" s="84"/>
      <c r="D23" s="84"/>
      <c r="E23" s="84"/>
      <c r="F23" s="84"/>
      <c r="G23" s="85"/>
    </row>
    <row r="24" spans="2:7" s="66" customFormat="1" ht="10.8" customHeight="1">
      <c r="B24" s="74"/>
      <c r="C24" s="97"/>
      <c r="D24" s="97"/>
      <c r="E24" s="92"/>
      <c r="F24" s="92"/>
      <c r="G24" s="89"/>
    </row>
    <row r="25" spans="2:7" s="66" customFormat="1" ht="25.8" customHeight="1">
      <c r="B25" s="225" t="s">
        <v>267</v>
      </c>
      <c r="C25" s="92"/>
      <c r="D25" s="92"/>
      <c r="E25" s="92"/>
      <c r="F25" s="92"/>
      <c r="G25" s="89"/>
    </row>
    <row r="26" spans="2:7" s="66" customFormat="1" ht="42" customHeight="1">
      <c r="B26" s="74"/>
      <c r="C26" s="92"/>
      <c r="D26" s="92"/>
      <c r="E26" s="92"/>
      <c r="F26" s="92"/>
      <c r="G26" s="89"/>
    </row>
    <row r="27" spans="2:7" s="66" customFormat="1" ht="42" customHeight="1">
      <c r="B27" s="74"/>
      <c r="C27" s="92"/>
      <c r="D27" s="92"/>
      <c r="E27" s="92"/>
      <c r="F27" s="92"/>
      <c r="G27" s="89"/>
    </row>
    <row r="28" spans="2:7" s="66" customFormat="1" ht="42" customHeight="1">
      <c r="B28" s="74"/>
      <c r="C28" s="92"/>
      <c r="D28" s="92"/>
      <c r="E28" s="92"/>
      <c r="F28" s="92"/>
      <c r="G28" s="89"/>
    </row>
    <row r="29" spans="2:7" s="66" customFormat="1" ht="42" customHeight="1">
      <c r="B29" s="74"/>
      <c r="C29" s="92"/>
      <c r="D29" s="92"/>
      <c r="E29" s="92"/>
      <c r="F29" s="92"/>
      <c r="G29" s="89"/>
    </row>
    <row r="30" spans="2:7" s="66" customFormat="1" ht="42" customHeight="1">
      <c r="B30" s="74"/>
      <c r="C30" s="92"/>
      <c r="D30" s="92"/>
      <c r="E30" s="92"/>
      <c r="F30" s="92"/>
      <c r="G30" s="89"/>
    </row>
    <row r="31" spans="2:7" s="66" customFormat="1" ht="42" customHeight="1">
      <c r="B31" s="74"/>
      <c r="C31" s="92"/>
      <c r="D31" s="92"/>
      <c r="E31" s="92"/>
      <c r="F31" s="92"/>
      <c r="G31" s="89"/>
    </row>
    <row r="32" spans="2:7" s="66" customFormat="1" ht="42" customHeight="1">
      <c r="B32" s="74"/>
      <c r="C32" s="92"/>
      <c r="D32" s="92"/>
      <c r="E32" s="92"/>
      <c r="F32" s="92"/>
      <c r="G32" s="89"/>
    </row>
  </sheetData>
  <mergeCells count="18">
    <mergeCell ref="G10:G11"/>
    <mergeCell ref="B18:B19"/>
    <mergeCell ref="C18:C19"/>
    <mergeCell ref="D18:D19"/>
    <mergeCell ref="G18:G19"/>
    <mergeCell ref="E10:F10"/>
    <mergeCell ref="E18:F18"/>
    <mergeCell ref="B10:B11"/>
    <mergeCell ref="C10:C11"/>
    <mergeCell ref="D10:D11"/>
    <mergeCell ref="C17:D17"/>
    <mergeCell ref="C6:D6"/>
    <mergeCell ref="C7:D7"/>
    <mergeCell ref="B1:E1"/>
    <mergeCell ref="C2:D2"/>
    <mergeCell ref="C3:D3"/>
    <mergeCell ref="C4:D4"/>
    <mergeCell ref="C5:D5"/>
  </mergeCells>
  <phoneticPr fontId="13"/>
  <pageMargins left="0.6692913385826772" right="0.19685039370078741" top="0.61" bottom="0.23622047244094491" header="0.21" footer="0.19685039370078741"/>
  <pageSetup paperSize="9" scale="55" orientation="landscape" horizontalDpi="1200" verticalDpi="1200" r:id="rId1"/>
  <headerFooter alignWithMargins="0">
    <oddFooter>&amp;LYH-024(3)&amp;C&amp;"ＭＳ Ｐゴシック,太字"&amp;16ウシオ電機株式会社</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workbookViewId="0">
      <selection activeCell="C4" sqref="C4:C7"/>
    </sheetView>
  </sheetViews>
  <sheetFormatPr defaultRowHeight="13.2"/>
  <cols>
    <col min="1" max="1" width="2.33203125" style="202" customWidth="1"/>
    <col min="2" max="2" width="19.44140625" style="202" customWidth="1"/>
    <col min="3" max="3" width="46.88671875" style="202" customWidth="1"/>
    <col min="4" max="4" width="55.44140625" style="202" customWidth="1"/>
    <col min="5" max="7" width="6.33203125" style="202" customWidth="1"/>
    <col min="8" max="8" width="42.44140625" style="202" customWidth="1"/>
    <col min="9" max="9" width="35.6640625" style="202" customWidth="1"/>
    <col min="10" max="10" width="4.6640625" style="202" customWidth="1"/>
    <col min="11" max="16384" width="8.88671875" style="202"/>
  </cols>
  <sheetData>
    <row r="1" spans="1:15" ht="14.4">
      <c r="B1" s="165" t="str">
        <f>+'1経営'!B1</f>
        <v xml:space="preserve">   品質・環境(含有化学物質)管理体制監査 実施項目一覧表　兼　チェックシート</v>
      </c>
      <c r="I1" s="204" t="s">
        <v>198</v>
      </c>
    </row>
    <row r="2" spans="1:15">
      <c r="B2" s="226" t="s">
        <v>184</v>
      </c>
      <c r="D2" s="170" t="str">
        <f>+'1経営'!D2</f>
        <v>○問題なし、△仕組みはあるが一部不備がある、×要求事項を実施していない、問題あり、／対象外、－未実施項目</v>
      </c>
      <c r="E2" s="226"/>
      <c r="F2" s="226"/>
    </row>
    <row r="3" spans="1:15" ht="18" customHeight="1">
      <c r="B3" s="228" t="str">
        <f>+'1経営'!B3</f>
        <v>監査項目</v>
      </c>
      <c r="C3" s="228" t="str">
        <f>+'1経営'!C3</f>
        <v>要求事項</v>
      </c>
      <c r="D3" s="228" t="str">
        <f>+'1経営'!D3</f>
        <v>評価内容/要求レベル</v>
      </c>
      <c r="E3" s="228" t="str">
        <f>+'1経営'!E3</f>
        <v>品質</v>
      </c>
      <c r="F3" s="228" t="str">
        <f>+'1経営'!F3</f>
        <v>環境</v>
      </c>
      <c r="G3" s="228" t="str">
        <f>+'1経営'!G3</f>
        <v>判定</v>
      </c>
      <c r="H3" s="228" t="str">
        <f>+'1経営'!H3</f>
        <v>確認結果(事実、ﾄﾞｷｭﾒﾝﾄ等)</v>
      </c>
      <c r="I3" s="228" t="str">
        <f>+'1経営'!I3</f>
        <v>改善要望事項</v>
      </c>
    </row>
    <row r="4" spans="1:15" ht="129.6" customHeight="1">
      <c r="A4" s="254"/>
      <c r="B4" s="255" t="s">
        <v>140</v>
      </c>
      <c r="C4" s="256" t="s">
        <v>56</v>
      </c>
      <c r="D4" s="257" t="s">
        <v>223</v>
      </c>
      <c r="E4" s="178" t="s">
        <v>83</v>
      </c>
      <c r="F4" s="181"/>
      <c r="G4" s="179" t="s">
        <v>57</v>
      </c>
      <c r="H4" s="258"/>
      <c r="I4" s="258"/>
      <c r="J4" s="227"/>
    </row>
    <row r="5" spans="1:15" ht="102.6" customHeight="1">
      <c r="A5" s="227"/>
      <c r="B5" s="255"/>
      <c r="C5" s="256"/>
      <c r="D5" s="257" t="s">
        <v>268</v>
      </c>
      <c r="E5" s="178" t="s">
        <v>83</v>
      </c>
      <c r="F5" s="181"/>
      <c r="G5" s="179" t="s">
        <v>57</v>
      </c>
      <c r="H5" s="258"/>
      <c r="I5" s="258"/>
      <c r="J5" s="227"/>
    </row>
    <row r="6" spans="1:15" ht="80.25" customHeight="1">
      <c r="A6" s="227"/>
      <c r="B6" s="255"/>
      <c r="C6" s="256"/>
      <c r="D6" s="257" t="s">
        <v>224</v>
      </c>
      <c r="E6" s="178" t="s">
        <v>83</v>
      </c>
      <c r="F6" s="181"/>
      <c r="G6" s="179" t="s">
        <v>57</v>
      </c>
      <c r="H6" s="258"/>
      <c r="I6" s="258"/>
      <c r="J6" s="227"/>
    </row>
    <row r="7" spans="1:15" ht="204">
      <c r="A7" s="227"/>
      <c r="B7" s="255"/>
      <c r="C7" s="256"/>
      <c r="D7" s="259" t="s">
        <v>32</v>
      </c>
      <c r="E7" s="184"/>
      <c r="F7" s="178" t="s">
        <v>83</v>
      </c>
      <c r="G7" s="179" t="s">
        <v>57</v>
      </c>
      <c r="H7" s="258"/>
      <c r="I7" s="258"/>
      <c r="J7" s="227"/>
    </row>
    <row r="8" spans="1:15" ht="12.75" customHeight="1">
      <c r="B8" s="201" t="str">
        <f>+'1経営'!B21</f>
        <v>VQ-050              4</v>
      </c>
      <c r="C8" s="260"/>
      <c r="D8" s="227"/>
      <c r="E8" s="227"/>
      <c r="F8" s="227"/>
      <c r="G8" s="227"/>
      <c r="N8" s="216" t="s">
        <v>221</v>
      </c>
      <c r="O8" s="216"/>
    </row>
    <row r="9" spans="1:15" ht="17.25" customHeight="1">
      <c r="B9" s="260"/>
      <c r="C9" s="260"/>
      <c r="D9" s="203"/>
      <c r="E9" s="203"/>
      <c r="F9" s="203"/>
      <c r="G9" s="227"/>
      <c r="L9" s="202" t="s">
        <v>61</v>
      </c>
      <c r="M9" s="202" t="s">
        <v>82</v>
      </c>
      <c r="N9" s="167" t="s">
        <v>61</v>
      </c>
      <c r="O9" s="167" t="s">
        <v>82</v>
      </c>
    </row>
    <row r="10" spans="1:15" ht="12.75" customHeight="1">
      <c r="B10" s="260" t="s">
        <v>98</v>
      </c>
      <c r="C10" s="260"/>
      <c r="D10" s="227"/>
      <c r="E10" s="227"/>
      <c r="F10" s="227"/>
      <c r="G10" s="227"/>
      <c r="K10" s="219" t="s">
        <v>65</v>
      </c>
      <c r="L10" s="220">
        <f>COUNTIF($G$4,"○")+COUNTIF($G$5,"○")++COUNTIF($G$6,"○")</f>
        <v>0</v>
      </c>
      <c r="M10" s="220">
        <f>COUNTIF($G$7,"○")</f>
        <v>0</v>
      </c>
      <c r="N10" s="220">
        <v>0</v>
      </c>
      <c r="O10" s="220">
        <f>COUNTIF($G$7,"○")</f>
        <v>0</v>
      </c>
    </row>
    <row r="11" spans="1:15" ht="84.75" customHeight="1">
      <c r="B11" s="261" t="s">
        <v>94</v>
      </c>
      <c r="C11" s="262"/>
      <c r="D11" s="262"/>
      <c r="E11" s="262"/>
      <c r="F11" s="262"/>
      <c r="G11" s="262"/>
      <c r="H11" s="262"/>
      <c r="I11" s="262"/>
      <c r="K11" s="219" t="s">
        <v>199</v>
      </c>
      <c r="L11" s="220">
        <f>COUNTIF($G$4,"△")+COUNTIF($G$5,"△")++COUNTIF($G$6,"△")</f>
        <v>0</v>
      </c>
      <c r="M11" s="220">
        <f>COUNTIF($G$7,"△")</f>
        <v>0</v>
      </c>
      <c r="N11" s="220">
        <v>0</v>
      </c>
      <c r="O11" s="220">
        <f>COUNTIF($G$7,"△")</f>
        <v>0</v>
      </c>
    </row>
    <row r="12" spans="1:15" ht="69" customHeight="1">
      <c r="B12" s="261" t="s">
        <v>93</v>
      </c>
      <c r="C12" s="262"/>
      <c r="D12" s="262"/>
      <c r="E12" s="262"/>
      <c r="F12" s="262"/>
      <c r="G12" s="262"/>
      <c r="H12" s="262"/>
      <c r="I12" s="262"/>
      <c r="K12" s="219" t="s">
        <v>200</v>
      </c>
      <c r="L12" s="220">
        <f>COUNTIF($G$4,"×")+COUNTIF($G$5,"×")++COUNTIF($G$6,"×")</f>
        <v>0</v>
      </c>
      <c r="M12" s="220">
        <f>COUNTIF($G$7,"×")</f>
        <v>0</v>
      </c>
      <c r="N12" s="220">
        <v>0</v>
      </c>
      <c r="O12" s="220">
        <f>COUNTIF($G$7,"×")</f>
        <v>0</v>
      </c>
    </row>
    <row r="13" spans="1:15" ht="19.5" customHeight="1">
      <c r="B13" s="261" t="s">
        <v>95</v>
      </c>
      <c r="C13" s="262"/>
      <c r="D13" s="262"/>
      <c r="E13" s="262"/>
      <c r="F13" s="262"/>
      <c r="G13" s="262"/>
      <c r="H13" s="262"/>
      <c r="I13" s="262"/>
      <c r="K13" s="222" t="s">
        <v>68</v>
      </c>
      <c r="L13" s="220">
        <f>COUNTIF($G$4,"－")+COUNTIF($G$5,"－")++COUNTIF($G$6,"－")</f>
        <v>3</v>
      </c>
      <c r="M13" s="220">
        <f>COUNTIF($G$7,"－")</f>
        <v>1</v>
      </c>
      <c r="N13" s="220">
        <v>0</v>
      </c>
      <c r="O13" s="220">
        <v>0</v>
      </c>
    </row>
    <row r="14" spans="1:15" ht="111" customHeight="1">
      <c r="B14" s="261" t="s">
        <v>96</v>
      </c>
      <c r="C14" s="262"/>
      <c r="D14" s="262"/>
      <c r="E14" s="262"/>
      <c r="F14" s="262"/>
      <c r="G14" s="262"/>
      <c r="H14" s="262"/>
      <c r="I14" s="262"/>
      <c r="K14" s="222" t="s">
        <v>142</v>
      </c>
      <c r="L14" s="220">
        <f>COUNTIF($G$4,"／")+COUNTIF($G$5,"／")++COUNTIF($G$6,"／")</f>
        <v>0</v>
      </c>
      <c r="M14" s="220">
        <f>COUNTIF($G$7,"／")</f>
        <v>0</v>
      </c>
      <c r="N14" s="220">
        <v>0</v>
      </c>
      <c r="O14" s="220">
        <f>COUNTIF($G$7,"／")</f>
        <v>0</v>
      </c>
    </row>
    <row r="15" spans="1:15" ht="12.75" customHeight="1">
      <c r="B15" s="260"/>
      <c r="C15" s="227"/>
      <c r="K15" s="219" t="s">
        <v>69</v>
      </c>
      <c r="L15" s="220">
        <f>SUM(L10:L14)</f>
        <v>3</v>
      </c>
      <c r="M15" s="220">
        <f>SUM(M10:M14)</f>
        <v>1</v>
      </c>
      <c r="N15" s="220">
        <f>SUM(N10:N14)</f>
        <v>0</v>
      </c>
      <c r="O15" s="220">
        <f>SUM(O10:O14)</f>
        <v>0</v>
      </c>
    </row>
    <row r="16" spans="1:15" ht="12.75" customHeight="1">
      <c r="B16" s="260"/>
      <c r="C16" s="227"/>
    </row>
    <row r="17" spans="2:10" ht="12.75" customHeight="1">
      <c r="B17" s="260"/>
      <c r="C17" s="227"/>
    </row>
    <row r="18" spans="2:10" ht="12.75" customHeight="1">
      <c r="B18" s="260"/>
      <c r="C18" s="227"/>
    </row>
    <row r="19" spans="2:10" ht="12.75" customHeight="1">
      <c r="B19" s="260"/>
      <c r="C19" s="227"/>
    </row>
    <row r="20" spans="2:10" ht="12" customHeight="1"/>
    <row r="21" spans="2:10" ht="98.25" customHeight="1">
      <c r="J21" s="263"/>
    </row>
    <row r="22" spans="2:10" ht="71.25" customHeight="1">
      <c r="J22" s="263"/>
    </row>
    <row r="23" spans="2:10" ht="17.25" customHeight="1">
      <c r="J23" s="264"/>
    </row>
    <row r="24" spans="2:10" ht="132" customHeight="1">
      <c r="J24" s="263"/>
    </row>
  </sheetData>
  <mergeCells count="7">
    <mergeCell ref="N8:O8"/>
    <mergeCell ref="B4:B7"/>
    <mergeCell ref="C4:C7"/>
    <mergeCell ref="B14:I14"/>
    <mergeCell ref="B12:I12"/>
    <mergeCell ref="B11:I11"/>
    <mergeCell ref="B13:I13"/>
  </mergeCells>
  <phoneticPr fontId="3"/>
  <dataValidations count="1">
    <dataValidation type="list" allowBlank="1" showInputMessage="1" showErrorMessage="1" sqref="G4:G7">
      <formula1>"○,△,×,／,－"</formula1>
    </dataValidation>
  </dataValidations>
  <pageMargins left="0.19685039370078741" right="0.19685039370078741" top="0.19685039370078741" bottom="0.2" header="0.17" footer="0.1"/>
  <pageSetup paperSize="9" scale="66"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workbookViewId="0">
      <selection activeCell="B17" sqref="B17"/>
    </sheetView>
  </sheetViews>
  <sheetFormatPr defaultRowHeight="13.2"/>
  <cols>
    <col min="1" max="1" width="3" customWidth="1"/>
    <col min="2" max="2" width="19.44140625" customWidth="1"/>
    <col min="3" max="3" width="46.88671875" customWidth="1"/>
    <col min="4" max="4" width="55.33203125" customWidth="1"/>
    <col min="5" max="7" width="6.33203125" customWidth="1"/>
    <col min="8" max="8" width="42.44140625" customWidth="1"/>
    <col min="9" max="9" width="35.6640625" customWidth="1"/>
  </cols>
  <sheetData>
    <row r="1" spans="1:10" ht="14.4">
      <c r="B1" s="2" t="str">
        <f>+'1経営'!B1</f>
        <v xml:space="preserve">   品質・環境(含有化学物質)管理体制監査 実施項目一覧表　兼　チェックシート</v>
      </c>
      <c r="I1" s="58" t="s">
        <v>191</v>
      </c>
    </row>
    <row r="2" spans="1:10" ht="21.75" customHeight="1">
      <c r="B2" s="12" t="s">
        <v>76</v>
      </c>
      <c r="D2" s="11" t="str">
        <f>+'1経営'!D2</f>
        <v>○問題なし、△仕組みはあるが一部不備がある、×要求事項を実施していない、問題あり、／対象外、－未実施項目</v>
      </c>
      <c r="E2" s="12"/>
      <c r="F2" s="12"/>
    </row>
    <row r="3" spans="1:10" ht="18" customHeight="1">
      <c r="A3" s="14"/>
      <c r="B3" s="49" t="str">
        <f>+'1経営'!B3</f>
        <v>監査項目</v>
      </c>
      <c r="C3" s="49" t="str">
        <f>+'1経営'!C3</f>
        <v>要求事項</v>
      </c>
      <c r="D3" s="49" t="str">
        <f>+'1経営'!D3</f>
        <v>評価内容/要求レベル</v>
      </c>
      <c r="E3" s="49" t="str">
        <f>+'1経営'!E3</f>
        <v>品質</v>
      </c>
      <c r="F3" s="49" t="str">
        <f>+'1経営'!F3</f>
        <v>環境</v>
      </c>
      <c r="G3" s="49" t="str">
        <f>+'1経営'!G3</f>
        <v>判定</v>
      </c>
      <c r="H3" s="49" t="str">
        <f>+'1経営'!H3</f>
        <v>確認結果(事実、ﾄﾞｷｭﾒﾝﾄ等)</v>
      </c>
      <c r="I3" s="49" t="str">
        <f>+'1経営'!I3</f>
        <v>改善要望事項</v>
      </c>
      <c r="J3" s="14"/>
    </row>
    <row r="4" spans="1:10" ht="36">
      <c r="B4" s="118" t="s">
        <v>123</v>
      </c>
      <c r="C4" s="3" t="s">
        <v>100</v>
      </c>
      <c r="D4" s="6" t="s">
        <v>77</v>
      </c>
      <c r="E4" s="7"/>
      <c r="F4" s="4" t="s">
        <v>219</v>
      </c>
      <c r="G4" s="5" t="s">
        <v>57</v>
      </c>
      <c r="H4" s="22"/>
      <c r="I4" s="22"/>
    </row>
    <row r="5" spans="1:10" ht="60">
      <c r="B5" s="120"/>
      <c r="C5" s="7" t="s">
        <v>78</v>
      </c>
      <c r="D5" s="6" t="s">
        <v>33</v>
      </c>
      <c r="E5" s="7"/>
      <c r="F5" s="4" t="s">
        <v>83</v>
      </c>
      <c r="G5" s="5" t="s">
        <v>57</v>
      </c>
      <c r="H5" s="22"/>
      <c r="I5" s="22"/>
    </row>
    <row r="6" spans="1:10" ht="48">
      <c r="B6" s="120"/>
      <c r="C6" s="114" t="s">
        <v>79</v>
      </c>
      <c r="D6" s="6" t="s">
        <v>80</v>
      </c>
      <c r="E6" s="7"/>
      <c r="F6" s="4" t="s">
        <v>219</v>
      </c>
      <c r="G6" s="5" t="s">
        <v>57</v>
      </c>
      <c r="H6" s="23"/>
      <c r="I6" s="23"/>
    </row>
    <row r="7" spans="1:10" ht="48">
      <c r="B7" s="121"/>
      <c r="C7" s="115"/>
      <c r="D7" s="6" t="s">
        <v>186</v>
      </c>
      <c r="E7" s="7"/>
      <c r="F7" s="4" t="s">
        <v>83</v>
      </c>
      <c r="G7" s="5" t="s">
        <v>57</v>
      </c>
      <c r="H7" s="23"/>
      <c r="I7" s="23"/>
    </row>
    <row r="8" spans="1:10" ht="60">
      <c r="B8" s="127" t="s">
        <v>124</v>
      </c>
      <c r="C8" s="123" t="s">
        <v>166</v>
      </c>
      <c r="D8" s="24" t="s">
        <v>101</v>
      </c>
      <c r="E8" s="4" t="s">
        <v>83</v>
      </c>
      <c r="F8" s="99"/>
      <c r="G8" s="5" t="s">
        <v>57</v>
      </c>
      <c r="H8" s="23"/>
      <c r="I8" s="23"/>
    </row>
    <row r="9" spans="1:10" ht="48">
      <c r="B9" s="128"/>
      <c r="C9" s="124"/>
      <c r="D9" s="24" t="s">
        <v>34</v>
      </c>
      <c r="E9" s="99"/>
      <c r="F9" s="4" t="s">
        <v>219</v>
      </c>
      <c r="G9" s="5" t="s">
        <v>57</v>
      </c>
      <c r="H9" s="23"/>
      <c r="I9" s="23"/>
    </row>
    <row r="10" spans="1:10" ht="48">
      <c r="B10" s="128"/>
      <c r="C10" s="34" t="s">
        <v>99</v>
      </c>
      <c r="D10" s="50" t="s">
        <v>8</v>
      </c>
      <c r="E10" s="100"/>
      <c r="F10" s="4" t="s">
        <v>219</v>
      </c>
      <c r="G10" s="5" t="s">
        <v>57</v>
      </c>
      <c r="H10" s="23"/>
      <c r="I10" s="23"/>
    </row>
    <row r="11" spans="1:10" ht="36">
      <c r="B11" s="129"/>
      <c r="C11" s="123" t="s">
        <v>102</v>
      </c>
      <c r="D11" s="24" t="s">
        <v>9</v>
      </c>
      <c r="E11" s="4" t="s">
        <v>83</v>
      </c>
      <c r="F11" s="99"/>
      <c r="G11" s="5" t="s">
        <v>57</v>
      </c>
      <c r="H11" s="23"/>
      <c r="I11" s="23"/>
    </row>
    <row r="12" spans="1:10" ht="36">
      <c r="B12" s="129"/>
      <c r="C12" s="125"/>
      <c r="D12" s="24" t="s">
        <v>103</v>
      </c>
      <c r="E12" s="99"/>
      <c r="F12" s="4" t="s">
        <v>219</v>
      </c>
      <c r="G12" s="5" t="s">
        <v>57</v>
      </c>
      <c r="H12" s="23"/>
      <c r="I12" s="23"/>
    </row>
    <row r="13" spans="1:10" ht="24">
      <c r="B13" s="129"/>
      <c r="C13" s="126" t="s">
        <v>104</v>
      </c>
      <c r="D13" s="25" t="s">
        <v>10</v>
      </c>
      <c r="E13" s="4" t="s">
        <v>219</v>
      </c>
      <c r="F13" s="99"/>
      <c r="G13" s="5" t="s">
        <v>57</v>
      </c>
      <c r="H13" s="23"/>
      <c r="I13" s="23"/>
    </row>
    <row r="14" spans="1:10" ht="24">
      <c r="B14" s="117"/>
      <c r="C14" s="113"/>
      <c r="D14" s="25" t="s">
        <v>11</v>
      </c>
      <c r="E14" s="99"/>
      <c r="F14" s="4" t="s">
        <v>83</v>
      </c>
      <c r="G14" s="5" t="s">
        <v>57</v>
      </c>
      <c r="H14" s="23"/>
      <c r="I14" s="23"/>
    </row>
    <row r="15" spans="1:10" ht="60">
      <c r="B15" s="122" t="s">
        <v>125</v>
      </c>
      <c r="C15" s="126" t="s">
        <v>81</v>
      </c>
      <c r="D15" s="25" t="s">
        <v>12</v>
      </c>
      <c r="E15" s="4" t="s">
        <v>83</v>
      </c>
      <c r="F15" s="99"/>
      <c r="G15" s="5" t="s">
        <v>57</v>
      </c>
      <c r="H15" s="22"/>
      <c r="I15" s="22"/>
    </row>
    <row r="16" spans="1:10" ht="60">
      <c r="B16" s="113"/>
      <c r="C16" s="113"/>
      <c r="D16" s="25" t="s">
        <v>13</v>
      </c>
      <c r="E16" s="100"/>
      <c r="F16" s="4" t="s">
        <v>219</v>
      </c>
      <c r="G16" s="5" t="s">
        <v>57</v>
      </c>
      <c r="H16" s="22"/>
      <c r="I16" s="22"/>
    </row>
    <row r="17" spans="2:15" ht="19.5" customHeight="1">
      <c r="B17" s="112" t="str">
        <f>+'1経営'!B21</f>
        <v>VQ-050              4</v>
      </c>
      <c r="C17" s="27"/>
      <c r="D17" s="27"/>
      <c r="E17" s="27"/>
      <c r="F17" s="27"/>
      <c r="G17" s="14"/>
      <c r="H17" s="14"/>
      <c r="N17" s="119" t="s">
        <v>221</v>
      </c>
      <c r="O17" s="119"/>
    </row>
    <row r="18" spans="2:15" ht="21" customHeight="1">
      <c r="B18" s="26"/>
      <c r="C18" s="27"/>
      <c r="D18" s="16"/>
      <c r="E18" s="28"/>
      <c r="F18" s="28"/>
      <c r="G18" s="14"/>
      <c r="H18" s="14"/>
      <c r="L18" t="s">
        <v>61</v>
      </c>
      <c r="M18" t="s">
        <v>82</v>
      </c>
      <c r="N18" s="1" t="s">
        <v>61</v>
      </c>
      <c r="O18" s="1" t="s">
        <v>82</v>
      </c>
    </row>
    <row r="19" spans="2:15">
      <c r="D19" s="27"/>
      <c r="E19" s="27"/>
      <c r="F19" s="27"/>
      <c r="K19" s="8" t="s">
        <v>65</v>
      </c>
      <c r="L19" s="9">
        <f>COUNTIF($G$8,"○")+COUNTIF($G$11,"○")+COUNTIF($G$13,"○")+COUNTIF($G$15,"○")</f>
        <v>0</v>
      </c>
      <c r="M19" s="9">
        <f>COUNTIF($G$4,"○")+COUNTIF($G$5,"○")+COUNTIF($G$6,"○")+COUNTIF($G$7,"○")+COUNTIF($G$9,"○")+COUNTIF($G$10,"○")+COUNTIF($G$12,"○")+COUNTIF($G$14,"○")+COUNTIF($G$16,"○")</f>
        <v>0</v>
      </c>
      <c r="N19" s="9">
        <f>COUNTIF($G$13,"○")</f>
        <v>0</v>
      </c>
      <c r="O19" s="9">
        <f>COUNTIF($G$4,"○")+COUNTIF($G$6,"○")+COUNTIF($G$9,"○")+COUNTIF($G$10,"○")+COUNTIF($G$12,"○")+COUNTIF($G$16,"○")</f>
        <v>0</v>
      </c>
    </row>
    <row r="20" spans="2:15">
      <c r="K20" s="8" t="s">
        <v>66</v>
      </c>
      <c r="L20" s="9">
        <f>COUNTIF($G$8,"△")+COUNTIF($G$11,"△")+COUNTIF($G$13,"△")+COUNTIF($G$15,"△")</f>
        <v>0</v>
      </c>
      <c r="M20" s="9">
        <f>COUNTIF($G$4,"△")+COUNTIF($G$5,"△")+COUNTIF($G$6,"△")+COUNTIF($G$7,"△")+COUNTIF($G$9,"△")+COUNTIF($G$10,"△")+COUNTIF($G$12,"△")+COUNTIF($G$14,"△")+COUNTIF($G$16,"△")</f>
        <v>0</v>
      </c>
      <c r="N20" s="9">
        <f>COUNTIF($G$13,"△")</f>
        <v>0</v>
      </c>
      <c r="O20" s="9">
        <f>COUNTIF($G$4,"△")+COUNTIF($G$6,"△")+COUNTIF($G$9,"△")+COUNTIF($G$10,"△")+COUNTIF($G$12,"△")+COUNTIF($G$16,"△")</f>
        <v>0</v>
      </c>
    </row>
    <row r="21" spans="2:15">
      <c r="K21" s="8" t="s">
        <v>67</v>
      </c>
      <c r="L21" s="9">
        <f>COUNTIF($G$8,"×")+COUNTIF($G$11,"×")+COUNTIF($G$13,"×")+COUNTIF($G$15,"×")</f>
        <v>0</v>
      </c>
      <c r="M21" s="9">
        <f>COUNTIF($G$4,"×")+COUNTIF($G$5,"×")+COUNTIF($G$6,"×")+COUNTIF($G$7,"×")+COUNTIF($G$9,"×")+COUNTIF($G$10,"×")+COUNTIF($G$12,"×")+COUNTIF($G$14,"×")+COUNTIF($G$16,"×")</f>
        <v>0</v>
      </c>
      <c r="N21" s="9">
        <f>COUNTIF($G$13,"×")</f>
        <v>0</v>
      </c>
      <c r="O21" s="9">
        <f>COUNTIF($G$4,"×")+COUNTIF($G$6,"×")+COUNTIF($G$9,"×")+COUNTIF($G$10,"×")+COUNTIF($G$12,"×")+COUNTIF($G$16,"×")</f>
        <v>0</v>
      </c>
    </row>
    <row r="22" spans="2:15">
      <c r="K22" s="10" t="s">
        <v>68</v>
      </c>
      <c r="L22" s="9">
        <f>COUNTIF($G$8,"－")+COUNTIF($G$11,"－")+COUNTIF($G$13,"－")+COUNTIF($G$15,"－")</f>
        <v>4</v>
      </c>
      <c r="M22" s="9">
        <f>COUNTIF($G$4,"－")+COUNTIF($G$5,"－")+COUNTIF($G$6,"－")+COUNTIF($G$7,"－")+COUNTIF($G$9,"－")+COUNTIF($G$10,"－")+COUNTIF($G$12,"－")+COUNTIF($G$14,"－")+COUNTIF($G$16,"－")</f>
        <v>9</v>
      </c>
      <c r="N22" s="9">
        <f>COUNTIF($G$13,"－")</f>
        <v>1</v>
      </c>
      <c r="O22" s="9">
        <f>COUNTIF($G$4,"－")+COUNTIF($G$6,"－")+COUNTIF($G$9,"－")+COUNTIF($G$10,"－")+COUNTIF($G$12,"－")+COUNTIF($G$16,"－")</f>
        <v>6</v>
      </c>
    </row>
    <row r="23" spans="2:15">
      <c r="K23" s="10" t="s">
        <v>142</v>
      </c>
      <c r="L23" s="9">
        <f>COUNTIF($G$8,"／")+COUNTIF($G$11,"／")+COUNTIF($G$13,"／")+COUNTIF($G$15,"／")</f>
        <v>0</v>
      </c>
      <c r="M23" s="9">
        <f>COUNTIF($G$4,"／")+COUNTIF($G$5,"／")+COUNTIF($G$6,"／")+COUNTIF($G$7,"／")+COUNTIF($G$9,"／")+COUNTIF($G$10,"／")+COUNTIF($G$12,"／")+COUNTIF($G$14,"／")+COUNTIF($G$16,"／")</f>
        <v>0</v>
      </c>
      <c r="N23" s="9">
        <f>COUNTIF($G$13,"／")</f>
        <v>0</v>
      </c>
      <c r="O23" s="9">
        <f>COUNTIF($G$4,"／")+COUNTIF($G$6,"／")+COUNTIF($G$9,"／")+COUNTIF($G$10,"／")+COUNTIF($G$12,"／")+COUNTIF($G$16,"／")</f>
        <v>0</v>
      </c>
    </row>
    <row r="24" spans="2:15" ht="26.4">
      <c r="K24" s="8" t="s">
        <v>69</v>
      </c>
      <c r="L24" s="9">
        <f>SUM(L19:L21)</f>
        <v>0</v>
      </c>
      <c r="M24" s="9">
        <f>SUM(M19:M21)</f>
        <v>0</v>
      </c>
      <c r="N24" s="9">
        <f>SUM(N19:N21)</f>
        <v>0</v>
      </c>
      <c r="O24" s="9">
        <f>SUM(O19:O21)</f>
        <v>0</v>
      </c>
    </row>
  </sheetData>
  <mergeCells count="9">
    <mergeCell ref="N17:O17"/>
    <mergeCell ref="B4:B7"/>
    <mergeCell ref="B15:B16"/>
    <mergeCell ref="C6:C7"/>
    <mergeCell ref="C8:C9"/>
    <mergeCell ref="C11:C12"/>
    <mergeCell ref="C13:C14"/>
    <mergeCell ref="B8:B14"/>
    <mergeCell ref="C15:C16"/>
  </mergeCells>
  <phoneticPr fontId="3"/>
  <dataValidations count="1">
    <dataValidation type="list" allowBlank="1" showInputMessage="1" showErrorMessage="1" sqref="G4:G16">
      <formula1>"○,△,×,／,－"</formula1>
    </dataValidation>
  </dataValidations>
  <pageMargins left="0.19685039370078741" right="0.19685039370078741" top="0.19685039370078741" bottom="0.19685039370078741" header="0.51181102362204722" footer="0.51181102362204722"/>
  <pageSetup paperSize="9" scale="66"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B12" sqref="B12"/>
    </sheetView>
  </sheetViews>
  <sheetFormatPr defaultRowHeight="13.2"/>
  <cols>
    <col min="1" max="1" width="2.109375" customWidth="1"/>
    <col min="2" max="2" width="19.44140625" customWidth="1"/>
    <col min="3" max="3" width="46.88671875" customWidth="1"/>
    <col min="4" max="4" width="55.44140625" customWidth="1"/>
    <col min="5" max="7" width="6.33203125" customWidth="1"/>
    <col min="8" max="8" width="42.44140625" customWidth="1"/>
    <col min="9" max="9" width="35.6640625" customWidth="1"/>
  </cols>
  <sheetData>
    <row r="1" spans="1:15" ht="14.4">
      <c r="B1" s="2" t="str">
        <f>+'1経営'!B1</f>
        <v xml:space="preserve">   品質・環境(含有化学物質)管理体制監査 実施項目一覧表　兼　チェックシート</v>
      </c>
      <c r="I1" s="58" t="s">
        <v>192</v>
      </c>
    </row>
    <row r="2" spans="1:15">
      <c r="B2" s="12" t="s">
        <v>90</v>
      </c>
      <c r="D2" s="11" t="str">
        <f>+'1経営'!D2</f>
        <v>○問題なし、△仕組みはあるが一部不備がある、×要求事項を実施していない、問題あり、／対象外、－未実施項目</v>
      </c>
      <c r="E2" s="12"/>
      <c r="F2" s="12"/>
    </row>
    <row r="3" spans="1:15" ht="18" customHeight="1">
      <c r="A3" s="14"/>
      <c r="B3" s="13" t="str">
        <f>+'1経営'!B3</f>
        <v>監査項目</v>
      </c>
      <c r="C3" s="13" t="str">
        <f>+'1経営'!C3</f>
        <v>要求事項</v>
      </c>
      <c r="D3" s="13" t="str">
        <f>+'1経営'!D3</f>
        <v>評価内容/要求レベル</v>
      </c>
      <c r="E3" s="13" t="str">
        <f>+'1経営'!E3</f>
        <v>品質</v>
      </c>
      <c r="F3" s="13" t="str">
        <f>+'1経営'!F3</f>
        <v>環境</v>
      </c>
      <c r="G3" s="13" t="str">
        <f>+'1経営'!G3</f>
        <v>判定</v>
      </c>
      <c r="H3" s="13" t="str">
        <f>+'1経営'!H3</f>
        <v>確認結果(事実、ﾄﾞｷｭﾒﾝﾄ等)</v>
      </c>
      <c r="I3" s="13" t="str">
        <f>+'1経営'!I3</f>
        <v>改善要望事項</v>
      </c>
      <c r="J3" s="14"/>
    </row>
    <row r="4" spans="1:15" ht="60">
      <c r="B4" s="118" t="s">
        <v>126</v>
      </c>
      <c r="C4" s="114" t="s">
        <v>185</v>
      </c>
      <c r="D4" s="42" t="s">
        <v>164</v>
      </c>
      <c r="E4" s="4" t="s">
        <v>219</v>
      </c>
      <c r="F4" s="99"/>
      <c r="G4" s="5" t="s">
        <v>57</v>
      </c>
      <c r="H4" s="23"/>
      <c r="I4" s="23"/>
    </row>
    <row r="5" spans="1:15" ht="120">
      <c r="B5" s="129"/>
      <c r="C5" s="130"/>
      <c r="D5" s="42" t="s">
        <v>14</v>
      </c>
      <c r="E5" s="99"/>
      <c r="F5" s="4" t="s">
        <v>83</v>
      </c>
      <c r="G5" s="5" t="s">
        <v>57</v>
      </c>
      <c r="H5" s="23"/>
      <c r="I5" s="23"/>
    </row>
    <row r="6" spans="1:15" ht="24">
      <c r="B6" s="129"/>
      <c r="C6" s="114" t="s">
        <v>54</v>
      </c>
      <c r="D6" s="42" t="s">
        <v>15</v>
      </c>
      <c r="E6" s="4" t="s">
        <v>219</v>
      </c>
      <c r="F6" s="99"/>
      <c r="G6" s="5" t="s">
        <v>57</v>
      </c>
      <c r="H6" s="23"/>
      <c r="I6" s="23"/>
    </row>
    <row r="7" spans="1:15" ht="24">
      <c r="B7" s="117"/>
      <c r="C7" s="130"/>
      <c r="D7" s="42" t="s">
        <v>16</v>
      </c>
      <c r="E7" s="99"/>
      <c r="F7" s="4" t="s">
        <v>219</v>
      </c>
      <c r="G7" s="5" t="s">
        <v>57</v>
      </c>
      <c r="H7" s="23"/>
      <c r="I7" s="23"/>
    </row>
    <row r="8" spans="1:15" ht="48">
      <c r="B8" s="118" t="s">
        <v>127</v>
      </c>
      <c r="C8" s="116" t="s">
        <v>55</v>
      </c>
      <c r="D8" s="3" t="s">
        <v>40</v>
      </c>
      <c r="E8" s="4" t="s">
        <v>219</v>
      </c>
      <c r="F8" s="100"/>
      <c r="G8" s="5" t="s">
        <v>57</v>
      </c>
      <c r="H8" s="23"/>
      <c r="I8" s="23"/>
    </row>
    <row r="9" spans="1:15" ht="60">
      <c r="B9" s="129"/>
      <c r="C9" s="131"/>
      <c r="D9" s="3" t="s">
        <v>17</v>
      </c>
      <c r="E9" s="100"/>
      <c r="F9" s="4" t="s">
        <v>83</v>
      </c>
      <c r="G9" s="5" t="s">
        <v>57</v>
      </c>
      <c r="H9" s="23"/>
      <c r="I9" s="23"/>
    </row>
    <row r="10" spans="1:15" ht="48">
      <c r="B10" s="129"/>
      <c r="C10" s="43" t="s">
        <v>91</v>
      </c>
      <c r="D10" s="43" t="s">
        <v>18</v>
      </c>
      <c r="E10" s="4" t="s">
        <v>83</v>
      </c>
      <c r="F10" s="4" t="s">
        <v>83</v>
      </c>
      <c r="G10" s="5" t="s">
        <v>57</v>
      </c>
      <c r="H10" s="23"/>
      <c r="I10" s="23"/>
    </row>
    <row r="11" spans="1:15" ht="24">
      <c r="B11" s="117"/>
      <c r="C11" s="25" t="s">
        <v>105</v>
      </c>
      <c r="D11" s="43" t="s">
        <v>165</v>
      </c>
      <c r="E11" s="4" t="s">
        <v>83</v>
      </c>
      <c r="F11" s="4" t="s">
        <v>83</v>
      </c>
      <c r="G11" s="5" t="s">
        <v>57</v>
      </c>
      <c r="H11" s="22"/>
      <c r="I11" s="22"/>
    </row>
    <row r="12" spans="1:15">
      <c r="B12" s="112" t="str">
        <f>+'1経営'!B21</f>
        <v>VQ-050              4</v>
      </c>
      <c r="C12" s="21"/>
      <c r="D12" s="27"/>
      <c r="E12" s="27"/>
      <c r="F12" s="27"/>
    </row>
    <row r="13" spans="1:15" ht="17.25" customHeight="1">
      <c r="C13" s="21"/>
      <c r="D13" s="16"/>
      <c r="E13" s="28"/>
      <c r="F13" s="28"/>
      <c r="K13" s="17"/>
      <c r="L13" s="18"/>
      <c r="N13" s="119" t="s">
        <v>221</v>
      </c>
      <c r="O13" s="119"/>
    </row>
    <row r="14" spans="1:15">
      <c r="C14" s="21"/>
      <c r="D14" s="27"/>
      <c r="E14" s="27"/>
      <c r="F14" s="27"/>
      <c r="K14" s="19"/>
      <c r="L14" s="20" t="s">
        <v>61</v>
      </c>
      <c r="M14" t="s">
        <v>82</v>
      </c>
      <c r="N14" s="1" t="s">
        <v>61</v>
      </c>
      <c r="O14" s="1" t="s">
        <v>82</v>
      </c>
    </row>
    <row r="15" spans="1:15">
      <c r="C15" s="21"/>
      <c r="K15" s="8" t="s">
        <v>65</v>
      </c>
      <c r="L15" s="9">
        <f>COUNTIF($G$4,"○")+COUNTIF($G$6,"○")+COUNTIF($G$8,"○")+COUNTIF($G$10,"○")+COUNTIF($G$11,"○")</f>
        <v>0</v>
      </c>
      <c r="M15" s="9">
        <f>COUNTIF($G$5,"○")+COUNTIF($G$7,"○")+COUNTIF($G$9,"○")+COUNTIF($G$10,"○")+COUNTIF($G$11,"○")</f>
        <v>0</v>
      </c>
      <c r="N15" s="9">
        <f>COUNTIF($G$4,"○")+COUNTIF($G$6,"○")+COUNTIF($G$8,"○")</f>
        <v>0</v>
      </c>
      <c r="O15">
        <f>+COUNTIF($G$7,"○")</f>
        <v>0</v>
      </c>
    </row>
    <row r="16" spans="1:15">
      <c r="C16" s="21"/>
      <c r="K16" s="8" t="s">
        <v>66</v>
      </c>
      <c r="L16" s="9">
        <f>COUNTIF($G$4,"△")+COUNTIF($G$6,"△")+COUNTIF($G$8,"△")+COUNTIF($G$10,"△")+COUNTIF($G$11,"△")</f>
        <v>0</v>
      </c>
      <c r="M16" s="9">
        <f>COUNTIF($G$5,"△")+COUNTIF($G$7,"△")+COUNTIF($G$9,"△")+COUNTIF($G$10,"△")+COUNTIF($G$11,"△")</f>
        <v>0</v>
      </c>
      <c r="N16" s="9">
        <f>COUNTIF($G$4,"△")+COUNTIF($G$6,"△")+COUNTIF($G$8,"△")</f>
        <v>0</v>
      </c>
      <c r="O16">
        <f>+COUNTIF($G$7,"△")</f>
        <v>0</v>
      </c>
    </row>
    <row r="17" spans="11:15">
      <c r="K17" s="8" t="s">
        <v>67</v>
      </c>
      <c r="L17" s="9">
        <f>COUNTIF($G$4,"×")+COUNTIF($G$6,"×")+COUNTIF($G$8,"×")+COUNTIF($G$10,"×")+COUNTIF($G$11,"×")</f>
        <v>0</v>
      </c>
      <c r="M17" s="9">
        <f>COUNTIF($G$5,"×")+COUNTIF($G$7,"×")+COUNTIF($G$9,"×")+COUNTIF($G$10,"×")+COUNTIF($G$11,"×")</f>
        <v>0</v>
      </c>
      <c r="N17" s="9">
        <f>COUNTIF($G$4,"×")+COUNTIF($G$6,"×")+COUNTIF($G$8,"×")</f>
        <v>0</v>
      </c>
      <c r="O17">
        <f>+COUNTIF($G$7,"×")</f>
        <v>0</v>
      </c>
    </row>
    <row r="18" spans="11:15">
      <c r="K18" s="10" t="s">
        <v>68</v>
      </c>
      <c r="L18" s="9">
        <f>COUNTIF($G$4,"－")+COUNTIF($G$6,"－")+COUNTIF($G$8,"－")+COUNTIF($G$10,"－")+COUNTIF($G$11,"－")</f>
        <v>5</v>
      </c>
      <c r="M18" s="9">
        <f>COUNTIF($G$5,"－")+COUNTIF($G$7,"－")+COUNTIF($G$9,"－")+COUNTIF($G$10,"－")+COUNTIF($G$11,"－")</f>
        <v>5</v>
      </c>
      <c r="N18" s="9">
        <f>COUNTIF($G$4,"－")+COUNTIF($G$6,"－")+COUNTIF($G$8,"－")</f>
        <v>3</v>
      </c>
      <c r="O18">
        <f>+COUNTIF($G$7,"－")</f>
        <v>1</v>
      </c>
    </row>
    <row r="19" spans="11:15">
      <c r="K19" s="10" t="s">
        <v>142</v>
      </c>
      <c r="L19" s="9">
        <f>COUNTIF($G$4,"／")+COUNTIF($G$6,"／")+COUNTIF($G$8,"／")+COUNTIF($G$10,"／")+COUNTIF($G$11,"／")</f>
        <v>0</v>
      </c>
      <c r="M19" s="9">
        <f>COUNTIF($G$5,"／")+COUNTIF($G$7,"／")+COUNTIF($G$9,"／")+COUNTIF($G$10,"／")+COUNTIF($G$11,"／")</f>
        <v>0</v>
      </c>
      <c r="N19" s="9">
        <f>COUNTIF($G$4,"／")+COUNTIF($G$6,"／")+COUNTIF($G$8,"／")</f>
        <v>0</v>
      </c>
      <c r="O19">
        <f>+COUNTIF($G$7,"／")</f>
        <v>0</v>
      </c>
    </row>
    <row r="20" spans="11:15" ht="26.4">
      <c r="K20" s="8" t="s">
        <v>69</v>
      </c>
      <c r="L20" s="9">
        <f>SUM(L15:L17)</f>
        <v>0</v>
      </c>
      <c r="M20" s="9">
        <f>SUM(M15:M17)</f>
        <v>0</v>
      </c>
      <c r="N20" s="9">
        <f>SUM(N15:N17)</f>
        <v>0</v>
      </c>
      <c r="O20" s="9">
        <f>SUM(O15:O17)</f>
        <v>0</v>
      </c>
    </row>
  </sheetData>
  <mergeCells count="6">
    <mergeCell ref="N13:O13"/>
    <mergeCell ref="B4:B7"/>
    <mergeCell ref="C4:C5"/>
    <mergeCell ref="C8:C9"/>
    <mergeCell ref="B8:B11"/>
    <mergeCell ref="C6:C7"/>
  </mergeCells>
  <phoneticPr fontId="3"/>
  <dataValidations count="1">
    <dataValidation type="list" allowBlank="1" showInputMessage="1" showErrorMessage="1" sqref="G4:G11">
      <formula1>"○,△,×,／,－"</formula1>
    </dataValidation>
  </dataValidations>
  <pageMargins left="0.19685039370078741" right="0.19685039370078741" top="0.19685039370078741" bottom="0.19685039370078741" header="0.51181102362204722" footer="0.51181102362204722"/>
  <pageSetup paperSize="9" scale="66"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workbookViewId="0">
      <selection activeCell="B12" sqref="B12"/>
    </sheetView>
  </sheetViews>
  <sheetFormatPr defaultRowHeight="13.2"/>
  <cols>
    <col min="1" max="1" width="1.6640625" customWidth="1"/>
    <col min="2" max="2" width="19.33203125" customWidth="1"/>
    <col min="3" max="3" width="46.77734375" customWidth="1"/>
    <col min="4" max="4" width="55.44140625" customWidth="1"/>
    <col min="5" max="7" width="6.33203125" customWidth="1"/>
    <col min="8" max="8" width="42.44140625" customWidth="1"/>
    <col min="9" max="9" width="35.6640625" customWidth="1"/>
    <col min="11" max="11" width="9.88671875" customWidth="1"/>
    <col min="12" max="12" width="8" customWidth="1"/>
    <col min="13" max="25" width="5.88671875" customWidth="1"/>
  </cols>
  <sheetData>
    <row r="1" spans="1:15" ht="14.4">
      <c r="B1" s="44" t="str">
        <f>+'1経営'!B1</f>
        <v xml:space="preserve">   品質・環境(含有化学物質)管理体制監査 実施項目一覧表　兼　チェックシート</v>
      </c>
      <c r="I1" s="58" t="s">
        <v>193</v>
      </c>
    </row>
    <row r="2" spans="1:15">
      <c r="B2" s="12" t="s">
        <v>92</v>
      </c>
      <c r="D2" s="11" t="str">
        <f>+'1経営'!D2</f>
        <v>○問題なし、△仕組みはあるが一部不備がある、×要求事項を実施していない、問題あり、／対象外、－未実施項目</v>
      </c>
      <c r="E2" s="12"/>
      <c r="F2" s="12"/>
    </row>
    <row r="3" spans="1:15" ht="18" customHeight="1">
      <c r="A3" s="14"/>
      <c r="B3" s="49" t="str">
        <f>+'1経営'!B3</f>
        <v>監査項目</v>
      </c>
      <c r="C3" s="49" t="str">
        <f>+'1経営'!C3</f>
        <v>要求事項</v>
      </c>
      <c r="D3" s="49" t="str">
        <f>+'1経営'!D3</f>
        <v>評価内容/要求レベル</v>
      </c>
      <c r="E3" s="49" t="str">
        <f>+'1経営'!E3</f>
        <v>品質</v>
      </c>
      <c r="F3" s="49" t="str">
        <f>+'1経営'!F3</f>
        <v>環境</v>
      </c>
      <c r="G3" s="49" t="str">
        <f>+'1経営'!G3</f>
        <v>判定</v>
      </c>
      <c r="H3" s="49" t="str">
        <f>+'1経営'!H3</f>
        <v>確認結果(事実、ﾄﾞｷｭﾒﾝﾄ等)</v>
      </c>
      <c r="I3" s="49" t="str">
        <f>+'1経営'!I3</f>
        <v>改善要望事項</v>
      </c>
      <c r="J3" s="14"/>
    </row>
    <row r="4" spans="1:15" ht="24">
      <c r="A4" s="14"/>
      <c r="B4" s="118" t="s">
        <v>128</v>
      </c>
      <c r="C4" s="56" t="s">
        <v>106</v>
      </c>
      <c r="D4" s="57" t="s">
        <v>19</v>
      </c>
      <c r="E4" s="4" t="s">
        <v>83</v>
      </c>
      <c r="F4" s="98"/>
      <c r="G4" s="5" t="s">
        <v>57</v>
      </c>
      <c r="H4" s="13"/>
      <c r="I4" s="13"/>
      <c r="J4" s="14"/>
    </row>
    <row r="5" spans="1:15" ht="84">
      <c r="B5" s="129"/>
      <c r="C5" s="132" t="s">
        <v>167</v>
      </c>
      <c r="D5" s="6" t="s">
        <v>35</v>
      </c>
      <c r="E5" s="4" t="s">
        <v>219</v>
      </c>
      <c r="F5" s="100"/>
      <c r="G5" s="5" t="s">
        <v>57</v>
      </c>
      <c r="H5" s="23"/>
      <c r="I5" s="23"/>
    </row>
    <row r="6" spans="1:15" ht="72">
      <c r="B6" s="129"/>
      <c r="C6" s="133"/>
      <c r="D6" s="6" t="s">
        <v>36</v>
      </c>
      <c r="E6" s="99"/>
      <c r="F6" s="4" t="s">
        <v>219</v>
      </c>
      <c r="G6" s="5" t="s">
        <v>57</v>
      </c>
      <c r="H6" s="23"/>
      <c r="I6" s="23"/>
    </row>
    <row r="7" spans="1:15" ht="156">
      <c r="B7" s="129"/>
      <c r="C7" s="29" t="s">
        <v>168</v>
      </c>
      <c r="D7" s="45" t="s">
        <v>1</v>
      </c>
      <c r="E7" s="45"/>
      <c r="F7" s="4" t="s">
        <v>219</v>
      </c>
      <c r="G7" s="5" t="s">
        <v>57</v>
      </c>
      <c r="H7" s="23"/>
      <c r="I7" s="23"/>
    </row>
    <row r="8" spans="1:15" ht="168">
      <c r="B8" s="129"/>
      <c r="C8" s="29" t="s">
        <v>169</v>
      </c>
      <c r="D8" s="24" t="s">
        <v>2</v>
      </c>
      <c r="E8" s="24"/>
      <c r="F8" s="4" t="s">
        <v>219</v>
      </c>
      <c r="G8" s="5" t="s">
        <v>57</v>
      </c>
      <c r="H8" s="23"/>
      <c r="I8" s="30"/>
    </row>
    <row r="9" spans="1:15" ht="108">
      <c r="B9" s="129"/>
      <c r="C9" s="34" t="s">
        <v>170</v>
      </c>
      <c r="D9" s="24" t="s">
        <v>37</v>
      </c>
      <c r="E9" s="24"/>
      <c r="F9" s="4" t="s">
        <v>219</v>
      </c>
      <c r="G9" s="5" t="s">
        <v>57</v>
      </c>
      <c r="H9" s="23"/>
      <c r="I9" s="23"/>
    </row>
    <row r="10" spans="1:15" ht="60">
      <c r="B10" s="117"/>
      <c r="C10" s="48" t="s">
        <v>171</v>
      </c>
      <c r="D10" s="24" t="s">
        <v>20</v>
      </c>
      <c r="E10" s="4" t="s">
        <v>219</v>
      </c>
      <c r="F10" s="100"/>
      <c r="G10" s="5" t="s">
        <v>57</v>
      </c>
      <c r="H10" s="23"/>
      <c r="I10" s="23"/>
    </row>
    <row r="11" spans="1:15" ht="132">
      <c r="B11" s="94" t="s">
        <v>129</v>
      </c>
      <c r="C11" s="34" t="s">
        <v>172</v>
      </c>
      <c r="D11" s="24" t="s">
        <v>41</v>
      </c>
      <c r="E11" s="4" t="s">
        <v>83</v>
      </c>
      <c r="F11" s="4" t="s">
        <v>219</v>
      </c>
      <c r="G11" s="5" t="s">
        <v>57</v>
      </c>
      <c r="H11" s="46"/>
      <c r="I11" s="23"/>
    </row>
    <row r="12" spans="1:15" ht="13.5" customHeight="1">
      <c r="B12" s="112" t="str">
        <f>+'1経営'!B21</f>
        <v>VQ-050              4</v>
      </c>
      <c r="C12" s="27"/>
      <c r="D12" s="31"/>
      <c r="E12" s="31"/>
      <c r="F12" s="31"/>
      <c r="G12" s="31"/>
      <c r="N12" s="119" t="s">
        <v>221</v>
      </c>
      <c r="O12" s="119"/>
    </row>
    <row r="13" spans="1:15" ht="15.75" customHeight="1">
      <c r="B13" s="15"/>
      <c r="C13" s="27"/>
      <c r="D13" s="16"/>
      <c r="E13" s="28"/>
      <c r="F13" s="28"/>
      <c r="G13" s="31"/>
      <c r="K13" s="47"/>
      <c r="L13" s="20" t="s">
        <v>61</v>
      </c>
      <c r="M13" t="s">
        <v>82</v>
      </c>
      <c r="N13" s="1" t="s">
        <v>61</v>
      </c>
      <c r="O13" s="1" t="s">
        <v>82</v>
      </c>
    </row>
    <row r="14" spans="1:15" ht="17.25" customHeight="1">
      <c r="C14" s="27"/>
      <c r="D14" s="31"/>
      <c r="E14" s="31"/>
      <c r="F14" s="31"/>
      <c r="G14" s="31"/>
      <c r="K14" s="32" t="s">
        <v>65</v>
      </c>
      <c r="L14" s="9">
        <f>COUNTIF($G$4,"○")+COUNTIF($G$5,"○")+COUNTIF($G$10,"○")+COUNTIF($G$11,"○")</f>
        <v>0</v>
      </c>
      <c r="M14" s="9">
        <f>COUNTIF($G$6,"○")+COUNTIF($G$7,"○")+COUNTIF($G$8,"○")+COUNTIF($G$9,"○")+COUNTIF($G$11,"○")</f>
        <v>0</v>
      </c>
      <c r="N14" s="9">
        <f>COUNTIF($G$5,"○")+COUNTIF($G$10,"○")</f>
        <v>0</v>
      </c>
      <c r="O14" s="9">
        <f>COUNTIF($G$6,"○")+COUNTIF($G$7,"○")+COUNTIF($G$8,"○")+COUNTIF($G$9,"○")+COUNTIF($G$11,"○")</f>
        <v>0</v>
      </c>
    </row>
    <row r="15" spans="1:15" ht="15.75" customHeight="1">
      <c r="K15" s="32" t="s">
        <v>66</v>
      </c>
      <c r="L15" s="9">
        <f>COUNTIF($G$4,"△")+COUNTIF($G$5,"△")+COUNTIF($G$10,"△")+COUNTIF($G$11,"△")</f>
        <v>0</v>
      </c>
      <c r="M15" s="9">
        <f>COUNTIF($G$6,"△")+COUNTIF($G$7,"△")+COUNTIF($G$8,"△")+COUNTIF($G$9,"△")+COUNTIF($G$11,"△")</f>
        <v>0</v>
      </c>
      <c r="N15" s="9">
        <f>COUNTIF($G$5,"△")+COUNTIF($G$10,"△")</f>
        <v>0</v>
      </c>
      <c r="O15" s="9">
        <f>COUNTIF($G$6,"△")+COUNTIF($G$7,"△")+COUNTIF($G$8,"△")+COUNTIF($G$9,"△")+COUNTIF($G$11,"△")</f>
        <v>0</v>
      </c>
    </row>
    <row r="16" spans="1:15" ht="15.75" customHeight="1">
      <c r="K16" s="32" t="s">
        <v>67</v>
      </c>
      <c r="L16" s="9">
        <f>COUNTIF($G$4,"×")+COUNTIF($G$5,"×")+COUNTIF($G$10,"×")+COUNTIF($G$11,"×")</f>
        <v>0</v>
      </c>
      <c r="M16" s="9">
        <f>COUNTIF($G$6,"×")+COUNTIF($G$7,"×")+COUNTIF($G$8,"×")+COUNTIF($G$9,"×")+COUNTIF($G$11,"×")</f>
        <v>0</v>
      </c>
      <c r="N16" s="9">
        <f>COUNTIF($G$5,"×")+COUNTIF($G$10,"×")</f>
        <v>0</v>
      </c>
      <c r="O16" s="9">
        <f>COUNTIF($G$6,"×")+COUNTIF($G$7,"×")+COUNTIF($G$8,"×")+COUNTIF($G$9,"×")+COUNTIF($G$11,"×")</f>
        <v>0</v>
      </c>
    </row>
    <row r="17" spans="11:15" ht="15.75" customHeight="1">
      <c r="K17" s="33" t="s">
        <v>68</v>
      </c>
      <c r="L17" s="9">
        <f>COUNTIF($G$4,"－")+COUNTIF($G$5,"－")+COUNTIF($G$10,"－")+COUNTIF($G$11,"－")</f>
        <v>4</v>
      </c>
      <c r="M17" s="9">
        <f>COUNTIF($G$6,"－")+COUNTIF($G$7,"－")+COUNTIF($G$8,"－")+COUNTIF($G$9,"－")+COUNTIF($G$11,"－")</f>
        <v>5</v>
      </c>
      <c r="N17" s="9">
        <f>COUNTIF($G$5,"－")+COUNTIF($G$10,"－")</f>
        <v>2</v>
      </c>
      <c r="O17" s="9">
        <f>COUNTIF($G$6,"－")+COUNTIF($G$7,"－")+COUNTIF($G$8,"－")+COUNTIF($G$9,"－")+COUNTIF($G$11,"－")</f>
        <v>5</v>
      </c>
    </row>
    <row r="18" spans="11:15" ht="15.75" customHeight="1">
      <c r="K18" s="10" t="s">
        <v>142</v>
      </c>
      <c r="L18" s="9">
        <f>COUNTIF($G$4,"／")+COUNTIF($G$5,"／")+COUNTIF($G$10,"／")+COUNTIF($G$11,"／")</f>
        <v>0</v>
      </c>
      <c r="M18" s="9">
        <f>COUNTIF($G$6,"／")+COUNTIF($G$7,"／")+COUNTIF($G$8,"／")+COUNTIF($G$9,"／")+COUNTIF($G$11,"／")</f>
        <v>0</v>
      </c>
      <c r="N18" s="9">
        <f>COUNTIF($G$5,"／")+COUNTIF($G$10,"／")</f>
        <v>0</v>
      </c>
      <c r="O18" s="9">
        <f>COUNTIF($G$6,"／")+COUNTIF($G$7,"／")+COUNTIF($G$8,"／")+COUNTIF($G$9,"／")+COUNTIF($G$11,"／")</f>
        <v>0</v>
      </c>
    </row>
    <row r="19" spans="11:15" ht="12.75" customHeight="1">
      <c r="K19" s="32" t="s">
        <v>69</v>
      </c>
      <c r="L19" s="9">
        <f>SUM(L14:L16)</f>
        <v>0</v>
      </c>
      <c r="M19" s="9">
        <f>SUM(M14:M16)</f>
        <v>0</v>
      </c>
      <c r="N19" s="9">
        <f>SUM(N14:N16)</f>
        <v>0</v>
      </c>
      <c r="O19" s="9">
        <f>SUM(O14:O16)</f>
        <v>0</v>
      </c>
    </row>
  </sheetData>
  <mergeCells count="3">
    <mergeCell ref="N12:O12"/>
    <mergeCell ref="C5:C6"/>
    <mergeCell ref="B4:B10"/>
  </mergeCells>
  <phoneticPr fontId="3"/>
  <dataValidations count="2">
    <dataValidation type="list" allowBlank="1" showInputMessage="1" showErrorMessage="1" sqref="G14">
      <formula1>"○,△,×,－"</formula1>
    </dataValidation>
    <dataValidation type="list" allowBlank="1" showInputMessage="1" showErrorMessage="1" sqref="G4:G11">
      <formula1>"○,△,×,／,－"</formula1>
    </dataValidation>
  </dataValidations>
  <pageMargins left="0.19685039370078741" right="0.19685039370078741" top="0.19685039370078741" bottom="0.19685039370078741" header="0.51181102362204722" footer="0.51181102362204722"/>
  <pageSetup paperSize="9" scale="65"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7"/>
  <sheetViews>
    <sheetView workbookViewId="0">
      <selection activeCell="C8" sqref="C8"/>
    </sheetView>
  </sheetViews>
  <sheetFormatPr defaultRowHeight="13.2"/>
  <cols>
    <col min="1" max="1" width="1.44140625" customWidth="1"/>
    <col min="2" max="2" width="19.44140625" customWidth="1"/>
    <col min="3" max="3" width="46.88671875" customWidth="1"/>
    <col min="4" max="4" width="55.44140625" customWidth="1"/>
    <col min="5" max="7" width="6.21875" customWidth="1"/>
    <col min="8" max="8" width="42.44140625" customWidth="1"/>
    <col min="9" max="9" width="35.6640625" customWidth="1"/>
  </cols>
  <sheetData>
    <row r="1" spans="2:15" ht="18" customHeight="1">
      <c r="B1" s="2" t="str">
        <f>+'1経営'!B1</f>
        <v xml:space="preserve">   品質・環境(含有化学物質)管理体制監査 実施項目一覧表　兼　チェックシート</v>
      </c>
      <c r="I1" s="58" t="s">
        <v>194</v>
      </c>
    </row>
    <row r="2" spans="2:15" ht="18" customHeight="1">
      <c r="B2" s="12" t="s">
        <v>84</v>
      </c>
      <c r="D2" s="11" t="str">
        <f>+'1経営'!D2</f>
        <v>○問題なし、△仕組みはあるが一部不備がある、×要求事項を実施していない、問題あり、／対象外、－未実施項目</v>
      </c>
      <c r="E2" s="12"/>
      <c r="F2" s="12"/>
    </row>
    <row r="3" spans="2:15" ht="15.75" customHeight="1">
      <c r="B3" s="13" t="str">
        <f>+'1経営'!B3</f>
        <v>監査項目</v>
      </c>
      <c r="C3" s="13" t="str">
        <f>+'1経営'!C3</f>
        <v>要求事項</v>
      </c>
      <c r="D3" s="13" t="str">
        <f>+'1経営'!D3</f>
        <v>評価内容/要求レベル</v>
      </c>
      <c r="E3" s="13" t="str">
        <f>+'1経営'!E3</f>
        <v>品質</v>
      </c>
      <c r="F3" s="13" t="str">
        <f>+'1経営'!F3</f>
        <v>環境</v>
      </c>
      <c r="G3" s="13" t="str">
        <f>+'1経営'!G3</f>
        <v>判定</v>
      </c>
      <c r="H3" s="13" t="str">
        <f>+'1経営'!H3</f>
        <v>確認結果(事実、ﾄﾞｷｭﾒﾝﾄ等)</v>
      </c>
      <c r="I3" s="13" t="str">
        <f>+'1経営'!I3</f>
        <v>改善要望事項</v>
      </c>
    </row>
    <row r="4" spans="2:15" ht="72">
      <c r="B4" s="51" t="s">
        <v>130</v>
      </c>
      <c r="C4" s="95" t="s">
        <v>85</v>
      </c>
      <c r="D4" s="6" t="s">
        <v>3</v>
      </c>
      <c r="E4" s="4" t="s">
        <v>83</v>
      </c>
      <c r="F4" s="4" t="s">
        <v>83</v>
      </c>
      <c r="G4" s="5" t="s">
        <v>57</v>
      </c>
      <c r="H4" s="23"/>
      <c r="I4" s="23"/>
    </row>
    <row r="5" spans="2:15" ht="72">
      <c r="B5" s="51" t="s">
        <v>131</v>
      </c>
      <c r="C5" s="95" t="s">
        <v>86</v>
      </c>
      <c r="D5" s="6" t="s">
        <v>4</v>
      </c>
      <c r="E5" s="4" t="s">
        <v>83</v>
      </c>
      <c r="F5" s="4" t="s">
        <v>83</v>
      </c>
      <c r="G5" s="5" t="s">
        <v>57</v>
      </c>
      <c r="H5" s="23"/>
      <c r="I5" s="30"/>
    </row>
    <row r="6" spans="2:15" ht="72">
      <c r="B6" s="51" t="s">
        <v>132</v>
      </c>
      <c r="C6" s="96" t="s">
        <v>38</v>
      </c>
      <c r="D6" s="34" t="s">
        <v>5</v>
      </c>
      <c r="E6" s="4" t="s">
        <v>220</v>
      </c>
      <c r="F6" s="4" t="s">
        <v>83</v>
      </c>
      <c r="G6" s="5" t="s">
        <v>57</v>
      </c>
      <c r="H6" s="23"/>
      <c r="I6" s="30"/>
    </row>
    <row r="7" spans="2:15" ht="14.25" customHeight="1">
      <c r="B7" s="112" t="str">
        <f>+'1経営'!B21</f>
        <v>VQ-050              4</v>
      </c>
      <c r="C7" s="27"/>
      <c r="D7" s="31"/>
      <c r="E7" s="31"/>
      <c r="F7" s="31"/>
      <c r="G7" s="31"/>
      <c r="N7" s="119" t="s">
        <v>221</v>
      </c>
      <c r="O7" s="119"/>
    </row>
    <row r="8" spans="2:15" ht="15" customHeight="1">
      <c r="B8" s="15"/>
      <c r="C8" s="27"/>
      <c r="D8" s="16"/>
      <c r="E8" s="28"/>
      <c r="F8" s="28"/>
      <c r="G8" s="31"/>
      <c r="K8" s="47"/>
      <c r="L8" s="20" t="s">
        <v>61</v>
      </c>
      <c r="M8" t="s">
        <v>82</v>
      </c>
      <c r="N8" s="1" t="s">
        <v>61</v>
      </c>
      <c r="O8" s="1" t="s">
        <v>82</v>
      </c>
    </row>
    <row r="9" spans="2:15" ht="18.75" customHeight="1">
      <c r="C9" s="27"/>
      <c r="D9" s="31"/>
      <c r="E9" s="31"/>
      <c r="F9" s="31"/>
      <c r="G9" s="31"/>
      <c r="K9" s="32" t="s">
        <v>65</v>
      </c>
      <c r="L9" s="9">
        <f>COUNTIF($G$4,"○")+COUNTIF($G$5,"○")+COUNTIF($G$6,"○")</f>
        <v>0</v>
      </c>
      <c r="M9" s="9">
        <f>COUNTIF($G$4,"○")+COUNTIF($G$5,"○")+COUNTIF($G$6,"○")</f>
        <v>0</v>
      </c>
      <c r="N9" s="9">
        <f>COUNTIF($G$6,"○")</f>
        <v>0</v>
      </c>
      <c r="O9" s="9">
        <v>0</v>
      </c>
    </row>
    <row r="10" spans="2:15">
      <c r="K10" s="32" t="s">
        <v>66</v>
      </c>
      <c r="L10" s="9">
        <f>COUNTIF($G$4,"△")+COUNTIF($G$5,"△")+COUNTIF($G$6,"△")</f>
        <v>0</v>
      </c>
      <c r="M10" s="9">
        <f>COUNTIF($G$4,"△")+COUNTIF($G$5,"△")+COUNTIF($G$6,"△")</f>
        <v>0</v>
      </c>
      <c r="N10" s="9">
        <f>COUNTIF($G$6,"△")</f>
        <v>0</v>
      </c>
      <c r="O10" s="9">
        <v>0</v>
      </c>
    </row>
    <row r="11" spans="2:15">
      <c r="K11" s="32" t="s">
        <v>67</v>
      </c>
      <c r="L11" s="9">
        <f>COUNTIF($G$4,"×")+COUNTIF($G$5,"×")+COUNTIF($G$6,"×")</f>
        <v>0</v>
      </c>
      <c r="M11" s="9">
        <f>COUNTIF($G$4,"×")+COUNTIF($G$5,"×")+COUNTIF($G$6,"×")</f>
        <v>0</v>
      </c>
      <c r="N11" s="9">
        <f>COUNTIF($G$6,"×")</f>
        <v>0</v>
      </c>
      <c r="O11" s="9">
        <v>0</v>
      </c>
    </row>
    <row r="12" spans="2:15">
      <c r="K12" s="33" t="s">
        <v>68</v>
      </c>
      <c r="L12" s="9">
        <f>COUNTIF($G$4,"－")+COUNTIF($G$5,"－")+COUNTIF($G$6,"－")</f>
        <v>3</v>
      </c>
      <c r="M12" s="9">
        <f>COUNTIF($G$4,"－")+COUNTIF($G$5,"－")+COUNTIF($G$6,"－")</f>
        <v>3</v>
      </c>
      <c r="N12" s="9">
        <f>COUNTIF($G$6,"－")</f>
        <v>1</v>
      </c>
      <c r="O12" s="9">
        <v>0</v>
      </c>
    </row>
    <row r="13" spans="2:15">
      <c r="K13" s="10" t="s">
        <v>142</v>
      </c>
      <c r="L13" s="9">
        <f>COUNTIF($G$4,"／")+COUNTIF($G$5,"／")+COUNTIF($G$6,"／")</f>
        <v>0</v>
      </c>
      <c r="M13" s="9">
        <f>COUNTIF($G$4,"／")+COUNTIF($G$5,"／")+COUNTIF($G$6,"／")</f>
        <v>0</v>
      </c>
      <c r="N13" s="9">
        <f>COUNTIF($G$6,"／")</f>
        <v>0</v>
      </c>
      <c r="O13" s="9">
        <v>0</v>
      </c>
    </row>
    <row r="14" spans="2:15" ht="24">
      <c r="K14" s="32" t="s">
        <v>69</v>
      </c>
      <c r="L14" s="9">
        <f>SUM(L9:L11)</f>
        <v>0</v>
      </c>
      <c r="M14" s="9">
        <f>SUM(M9:M11)</f>
        <v>0</v>
      </c>
      <c r="N14" s="9">
        <f>SUM(N9:N11)</f>
        <v>0</v>
      </c>
      <c r="O14" s="9">
        <f>SUM(O9:O11)</f>
        <v>0</v>
      </c>
    </row>
    <row r="17" spans="4:7">
      <c r="D17" s="8"/>
      <c r="E17" s="8"/>
      <c r="F17" s="8"/>
      <c r="G17" s="9"/>
    </row>
  </sheetData>
  <mergeCells count="1">
    <mergeCell ref="N7:O7"/>
  </mergeCells>
  <phoneticPr fontId="3"/>
  <dataValidations count="1">
    <dataValidation type="list" allowBlank="1" showInputMessage="1" showErrorMessage="1" sqref="G4:G6">
      <formula1>"○,△,×,／,－"</formula1>
    </dataValidation>
  </dataValidations>
  <pageMargins left="0.19685039370078741" right="0.19685039370078741" top="0.19685039370078741" bottom="0.19685039370078741" header="0.51181102362204722" footer="0.51181102362204722"/>
  <pageSetup paperSize="9" scale="66"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4"/>
  <sheetViews>
    <sheetView workbookViewId="0">
      <selection activeCell="C6" sqref="C6:C7"/>
    </sheetView>
  </sheetViews>
  <sheetFormatPr defaultRowHeight="13.2"/>
  <cols>
    <col min="1" max="1" width="1.44140625" customWidth="1"/>
    <col min="2" max="2" width="19.44140625" customWidth="1"/>
    <col min="3" max="3" width="46.88671875" customWidth="1"/>
    <col min="4" max="4" width="55.44140625" customWidth="1"/>
    <col min="5" max="7" width="6.33203125" customWidth="1"/>
    <col min="8" max="8" width="42.44140625" customWidth="1"/>
    <col min="9" max="9" width="35.6640625" customWidth="1"/>
  </cols>
  <sheetData>
    <row r="1" spans="2:15" ht="17.25" customHeight="1">
      <c r="B1" s="2" t="str">
        <f>+'1経営'!B1</f>
        <v xml:space="preserve">   品質・環境(含有化学物質)管理体制監査 実施項目一覧表　兼　チェックシート</v>
      </c>
      <c r="I1" s="58" t="s">
        <v>195</v>
      </c>
    </row>
    <row r="2" spans="2:15" ht="18" customHeight="1">
      <c r="B2" s="12" t="s">
        <v>87</v>
      </c>
      <c r="D2" s="11" t="str">
        <f>+'1経営'!D2</f>
        <v>○問題なし、△仕組みはあるが一部不備がある、×要求事項を実施していない、問題あり、／対象外、－未実施項目</v>
      </c>
      <c r="E2" s="12"/>
      <c r="F2" s="12"/>
    </row>
    <row r="3" spans="2:15" ht="18" customHeight="1">
      <c r="B3" s="35" t="str">
        <f>+'1経営'!B3</f>
        <v>監査項目</v>
      </c>
      <c r="C3" s="35" t="str">
        <f>+'1経営'!C3</f>
        <v>要求事項</v>
      </c>
      <c r="D3" s="35" t="str">
        <f>+'1経営'!D3</f>
        <v>評価内容/要求レベル</v>
      </c>
      <c r="E3" s="35" t="str">
        <f>+'1経営'!E3</f>
        <v>品質</v>
      </c>
      <c r="F3" s="35" t="str">
        <f>+'1経営'!F3</f>
        <v>環境</v>
      </c>
      <c r="G3" s="35" t="str">
        <f>+'1経営'!G3</f>
        <v>判定</v>
      </c>
      <c r="H3" s="35" t="str">
        <f>+'1経営'!H3</f>
        <v>確認結果(事実、ﾄﾞｷｭﾒﾝﾄ等)</v>
      </c>
      <c r="I3" s="35" t="str">
        <f>+'1経営'!I3</f>
        <v>改善要望事項</v>
      </c>
    </row>
    <row r="4" spans="2:15" ht="60">
      <c r="B4" s="118" t="s">
        <v>133</v>
      </c>
      <c r="C4" s="114" t="s">
        <v>89</v>
      </c>
      <c r="D4" s="37" t="s">
        <v>21</v>
      </c>
      <c r="E4" s="4" t="s">
        <v>220</v>
      </c>
      <c r="F4" s="4"/>
      <c r="G4" s="5" t="s">
        <v>57</v>
      </c>
      <c r="H4" s="36"/>
      <c r="I4" s="30"/>
    </row>
    <row r="5" spans="2:15" ht="120">
      <c r="B5" s="120"/>
      <c r="C5" s="115"/>
      <c r="D5" s="37" t="s">
        <v>42</v>
      </c>
      <c r="E5" s="4"/>
      <c r="F5" s="4" t="s">
        <v>220</v>
      </c>
      <c r="G5" s="5" t="s">
        <v>57</v>
      </c>
      <c r="H5" s="38"/>
      <c r="I5" s="39"/>
    </row>
    <row r="6" spans="2:15" ht="60">
      <c r="B6" s="120"/>
      <c r="C6" s="114" t="s">
        <v>88</v>
      </c>
      <c r="D6" s="40" t="s">
        <v>177</v>
      </c>
      <c r="E6" s="4" t="s">
        <v>220</v>
      </c>
      <c r="F6" s="4"/>
      <c r="G6" s="5" t="s">
        <v>57</v>
      </c>
      <c r="H6" s="36"/>
      <c r="I6" s="30"/>
    </row>
    <row r="7" spans="2:15" ht="120">
      <c r="B7" s="121"/>
      <c r="C7" s="121"/>
      <c r="D7" s="40" t="s">
        <v>178</v>
      </c>
      <c r="E7" s="4"/>
      <c r="F7" s="4" t="s">
        <v>220</v>
      </c>
      <c r="G7" s="5" t="s">
        <v>57</v>
      </c>
      <c r="H7" s="22"/>
      <c r="I7" s="22"/>
    </row>
    <row r="8" spans="2:15">
      <c r="B8" s="112" t="str">
        <f>+'1経営'!B21</f>
        <v>VQ-050              4</v>
      </c>
    </row>
    <row r="9" spans="2:15" ht="14.4">
      <c r="D9" s="41"/>
      <c r="E9" s="41"/>
      <c r="F9" s="41"/>
    </row>
    <row r="10" spans="2:15" ht="14.4">
      <c r="B10" t="s">
        <v>163</v>
      </c>
      <c r="D10" s="41"/>
      <c r="E10" s="41"/>
      <c r="F10" s="41"/>
    </row>
    <row r="11" spans="2:15" ht="15" thickBot="1">
      <c r="D11" s="41"/>
      <c r="E11" s="41"/>
      <c r="F11" s="41"/>
      <c r="N11" s="119" t="s">
        <v>221</v>
      </c>
      <c r="O11" s="119"/>
    </row>
    <row r="12" spans="2:15" ht="15" customHeight="1" thickBot="1">
      <c r="B12" s="141" t="s">
        <v>143</v>
      </c>
      <c r="C12" s="142"/>
      <c r="D12" s="137" t="s">
        <v>144</v>
      </c>
      <c r="E12" s="139" t="s">
        <v>226</v>
      </c>
      <c r="F12" s="140"/>
      <c r="K12" s="47"/>
      <c r="L12" s="20" t="s">
        <v>61</v>
      </c>
      <c r="M12" t="s">
        <v>82</v>
      </c>
      <c r="N12" s="1" t="s">
        <v>61</v>
      </c>
      <c r="O12" s="1" t="s">
        <v>82</v>
      </c>
    </row>
    <row r="13" spans="2:15" ht="13.8" thickBot="1">
      <c r="B13" s="143"/>
      <c r="C13" s="144"/>
      <c r="D13" s="138"/>
      <c r="E13" s="102" t="s">
        <v>145</v>
      </c>
      <c r="F13" s="103" t="s">
        <v>146</v>
      </c>
      <c r="K13" s="32" t="s">
        <v>65</v>
      </c>
      <c r="L13" s="9">
        <f>COUNTIF($G$4,"○")+COUNTIF($G$6,"○")</f>
        <v>0</v>
      </c>
      <c r="M13" s="9">
        <f>COUNTIF($G$5,"○")+COUNTIF($G$7,"○")</f>
        <v>0</v>
      </c>
      <c r="N13" s="9">
        <f>COUNTIF($G$4,"○")+COUNTIF($G$6,"○")</f>
        <v>0</v>
      </c>
      <c r="O13" s="9">
        <f>COUNTIF($G$7,"○")</f>
        <v>0</v>
      </c>
    </row>
    <row r="14" spans="2:15" ht="27" thickBot="1">
      <c r="B14" s="104" t="s">
        <v>147</v>
      </c>
      <c r="C14" s="105" t="s">
        <v>147</v>
      </c>
      <c r="D14" s="106" t="s">
        <v>227</v>
      </c>
      <c r="E14" s="102" t="s">
        <v>149</v>
      </c>
      <c r="F14" s="102"/>
      <c r="K14" s="32" t="s">
        <v>66</v>
      </c>
      <c r="L14" s="9">
        <f>COUNTIF($G$4,"△")+COUNTIF($G$6,"△")</f>
        <v>0</v>
      </c>
      <c r="M14" s="9">
        <f>COUNTIF($G$5,"△")+COUNTIF($G$7,"△")</f>
        <v>0</v>
      </c>
      <c r="N14" s="9">
        <f>COUNTIF($G$4,"△")+COUNTIF($G$6,"△")</f>
        <v>0</v>
      </c>
      <c r="O14" s="9">
        <f>COUNTIF($G$7,"△")</f>
        <v>0</v>
      </c>
    </row>
    <row r="15" spans="2:15" ht="14.25" customHeight="1" thickBot="1">
      <c r="B15" s="107"/>
      <c r="C15" s="108" t="s">
        <v>148</v>
      </c>
      <c r="D15" s="106" t="s">
        <v>228</v>
      </c>
      <c r="E15" s="102" t="s">
        <v>149</v>
      </c>
      <c r="F15" s="102"/>
      <c r="K15" s="32" t="s">
        <v>67</v>
      </c>
      <c r="L15" s="9">
        <f>COUNTIF($G$4,"×")+COUNTIF($G$6,"×")</f>
        <v>0</v>
      </c>
      <c r="M15" s="9">
        <f>COUNTIF($G$5,"×")+COUNTIF($G$7,"×")</f>
        <v>0</v>
      </c>
      <c r="N15" s="9">
        <f>COUNTIF($G$4,"×")+COUNTIF($G$6,"×")</f>
        <v>0</v>
      </c>
      <c r="O15" s="9">
        <f>COUNTIF($G$7,"×")</f>
        <v>0</v>
      </c>
    </row>
    <row r="16" spans="2:15" ht="13.8" thickBot="1">
      <c r="B16" s="107"/>
      <c r="C16" s="52"/>
      <c r="D16" s="106" t="s">
        <v>229</v>
      </c>
      <c r="E16" s="102" t="s">
        <v>149</v>
      </c>
      <c r="F16" s="102"/>
      <c r="K16" s="33" t="s">
        <v>68</v>
      </c>
      <c r="L16" s="9">
        <f>COUNTIF($G$4,"－")+COUNTIF($G$6,"－")</f>
        <v>2</v>
      </c>
      <c r="M16" s="9">
        <f>COUNTIF($G$5,"－")+COUNTIF($G$7,"－")</f>
        <v>2</v>
      </c>
      <c r="N16" s="9">
        <f>COUNTIF($G$4,"－")+COUNTIF($G$6,"－")</f>
        <v>2</v>
      </c>
      <c r="O16" s="9">
        <f>COUNTIF($G$7,"－")</f>
        <v>1</v>
      </c>
    </row>
    <row r="17" spans="2:15" ht="13.8" thickBot="1">
      <c r="B17" s="107"/>
      <c r="C17" s="52"/>
      <c r="D17" s="106" t="s">
        <v>230</v>
      </c>
      <c r="E17" s="102" t="s">
        <v>149</v>
      </c>
      <c r="F17" s="102"/>
      <c r="K17" s="10" t="s">
        <v>142</v>
      </c>
      <c r="L17" s="9">
        <f>COUNTIF($G$4,"／")+COUNTIF($G$6,"／")</f>
        <v>0</v>
      </c>
      <c r="M17" s="9">
        <f>COUNTIF($G$5,"／")+COUNTIF($G$7,"／")</f>
        <v>0</v>
      </c>
      <c r="N17" s="9">
        <f>COUNTIF($G$4,"／")+COUNTIF($G$6,"／")</f>
        <v>0</v>
      </c>
      <c r="O17" s="9">
        <f>COUNTIF($G$7,"／")</f>
        <v>0</v>
      </c>
    </row>
    <row r="18" spans="2:15" ht="24.6" thickBot="1">
      <c r="B18" s="109"/>
      <c r="C18" s="53"/>
      <c r="D18" s="106" t="s">
        <v>231</v>
      </c>
      <c r="E18" s="102" t="s">
        <v>149</v>
      </c>
      <c r="F18" s="102"/>
      <c r="K18" s="32" t="s">
        <v>69</v>
      </c>
      <c r="L18" s="9">
        <f>SUM(L13:L15)</f>
        <v>0</v>
      </c>
      <c r="M18" s="9">
        <f>SUM(M13:M15)</f>
        <v>0</v>
      </c>
      <c r="N18" s="9">
        <f>SUM(N13:N15)</f>
        <v>0</v>
      </c>
      <c r="O18" s="9">
        <f>SUM(O13:O15)</f>
        <v>0</v>
      </c>
    </row>
    <row r="19" spans="2:15" ht="13.8" thickBot="1">
      <c r="B19" s="110" t="s">
        <v>150</v>
      </c>
      <c r="C19" s="134" t="s">
        <v>152</v>
      </c>
      <c r="D19" s="106" t="s">
        <v>232</v>
      </c>
      <c r="E19" s="102" t="s">
        <v>149</v>
      </c>
      <c r="F19" s="102"/>
    </row>
    <row r="20" spans="2:15">
      <c r="B20" s="110" t="s">
        <v>151</v>
      </c>
      <c r="C20" s="135"/>
      <c r="D20" s="108" t="s">
        <v>233</v>
      </c>
      <c r="E20" s="137" t="s">
        <v>149</v>
      </c>
      <c r="F20" s="137"/>
      <c r="G20" s="9"/>
    </row>
    <row r="21" spans="2:15" ht="13.8" thickBot="1">
      <c r="B21" s="54"/>
      <c r="C21" s="135"/>
      <c r="D21" s="106" t="s">
        <v>234</v>
      </c>
      <c r="E21" s="138"/>
      <c r="F21" s="138"/>
    </row>
    <row r="22" spans="2:15" ht="33" customHeight="1" thickBot="1">
      <c r="B22" s="54"/>
      <c r="C22" s="136"/>
      <c r="D22" s="106" t="s">
        <v>235</v>
      </c>
      <c r="E22" s="102"/>
      <c r="F22" s="102" t="s">
        <v>149</v>
      </c>
    </row>
    <row r="23" spans="2:15" ht="27" thickBot="1">
      <c r="B23" s="54"/>
      <c r="C23" s="134" t="s">
        <v>153</v>
      </c>
      <c r="D23" s="106" t="s">
        <v>236</v>
      </c>
      <c r="E23" s="102" t="s">
        <v>149</v>
      </c>
      <c r="F23" s="102"/>
    </row>
    <row r="24" spans="2:15" ht="13.8" thickBot="1">
      <c r="B24" s="54"/>
      <c r="C24" s="135"/>
      <c r="D24" s="106" t="s">
        <v>237</v>
      </c>
      <c r="E24" s="102"/>
      <c r="F24" s="102" t="s">
        <v>149</v>
      </c>
    </row>
    <row r="25" spans="2:15" ht="13.8" thickBot="1">
      <c r="B25" s="54"/>
      <c r="C25" s="135"/>
      <c r="D25" s="106" t="s">
        <v>238</v>
      </c>
      <c r="E25" s="102" t="s">
        <v>149</v>
      </c>
      <c r="F25" s="102"/>
    </row>
    <row r="26" spans="2:15" ht="13.8" thickBot="1">
      <c r="B26" s="54"/>
      <c r="C26" s="136"/>
      <c r="D26" s="106" t="s">
        <v>239</v>
      </c>
      <c r="E26" s="102"/>
      <c r="F26" s="102" t="s">
        <v>149</v>
      </c>
    </row>
    <row r="27" spans="2:15" ht="13.8" thickBot="1">
      <c r="B27" s="54"/>
      <c r="C27" s="134" t="s">
        <v>154</v>
      </c>
      <c r="D27" s="106" t="s">
        <v>240</v>
      </c>
      <c r="E27" s="102"/>
      <c r="F27" s="102" t="s">
        <v>149</v>
      </c>
    </row>
    <row r="28" spans="2:15" ht="13.8" thickBot="1">
      <c r="B28" s="54"/>
      <c r="C28" s="136"/>
      <c r="D28" s="106" t="s">
        <v>241</v>
      </c>
      <c r="E28" s="102"/>
      <c r="F28" s="102" t="s">
        <v>149</v>
      </c>
    </row>
    <row r="29" spans="2:15" ht="13.8" thickBot="1">
      <c r="B29" s="54"/>
      <c r="C29" s="108" t="s">
        <v>155</v>
      </c>
      <c r="D29" s="106" t="s">
        <v>242</v>
      </c>
      <c r="E29" s="102" t="s">
        <v>149</v>
      </c>
      <c r="F29" s="102"/>
    </row>
    <row r="30" spans="2:15" ht="16.2" thickBot="1">
      <c r="B30" s="54"/>
      <c r="C30" s="106" t="s">
        <v>156</v>
      </c>
      <c r="D30" s="106" t="s">
        <v>243</v>
      </c>
      <c r="E30" s="102" t="s">
        <v>244</v>
      </c>
      <c r="F30" s="102"/>
    </row>
    <row r="31" spans="2:15" ht="31.5" customHeight="1" thickBot="1">
      <c r="B31" s="54"/>
      <c r="C31" s="134" t="s">
        <v>157</v>
      </c>
      <c r="D31" s="106" t="s">
        <v>158</v>
      </c>
      <c r="E31" s="102"/>
      <c r="F31" s="102" t="s">
        <v>149</v>
      </c>
    </row>
    <row r="32" spans="2:15" ht="27" thickBot="1">
      <c r="B32" s="55"/>
      <c r="C32" s="136"/>
      <c r="D32" s="106" t="s">
        <v>245</v>
      </c>
      <c r="E32" s="102"/>
      <c r="F32" s="102" t="s">
        <v>149</v>
      </c>
    </row>
    <row r="33" spans="2:6" ht="13.8" thickBot="1">
      <c r="B33" s="104" t="s">
        <v>246</v>
      </c>
      <c r="C33" s="134" t="s">
        <v>159</v>
      </c>
      <c r="D33" s="106" t="s">
        <v>247</v>
      </c>
      <c r="E33" s="102" t="s">
        <v>149</v>
      </c>
      <c r="F33" s="102"/>
    </row>
    <row r="34" spans="2:6" ht="16.2" thickBot="1">
      <c r="B34" s="107" t="s">
        <v>248</v>
      </c>
      <c r="C34" s="136"/>
      <c r="D34" s="106" t="s">
        <v>249</v>
      </c>
      <c r="E34" s="102" t="s">
        <v>244</v>
      </c>
      <c r="F34" s="102"/>
    </row>
    <row r="35" spans="2:6" ht="13.8" thickBot="1">
      <c r="B35" s="107"/>
      <c r="C35" s="134" t="s">
        <v>160</v>
      </c>
      <c r="D35" s="106" t="s">
        <v>250</v>
      </c>
      <c r="E35" s="102" t="s">
        <v>149</v>
      </c>
      <c r="F35" s="102"/>
    </row>
    <row r="36" spans="2:6" ht="13.8" thickBot="1">
      <c r="B36" s="107"/>
      <c r="C36" s="135"/>
      <c r="D36" s="106" t="s">
        <v>251</v>
      </c>
      <c r="E36" s="102" t="s">
        <v>149</v>
      </c>
      <c r="F36" s="102"/>
    </row>
    <row r="37" spans="2:6" ht="13.8" thickBot="1">
      <c r="B37" s="107"/>
      <c r="C37" s="135"/>
      <c r="D37" s="106" t="s">
        <v>252</v>
      </c>
      <c r="E37" s="102"/>
      <c r="F37" s="102" t="s">
        <v>149</v>
      </c>
    </row>
    <row r="38" spans="2:6" ht="13.8" thickBot="1">
      <c r="B38" s="109"/>
      <c r="C38" s="136"/>
      <c r="D38" s="106" t="s">
        <v>253</v>
      </c>
      <c r="E38" s="102" t="s">
        <v>149</v>
      </c>
      <c r="F38" s="102"/>
    </row>
    <row r="39" spans="2:6" ht="13.8" thickBot="1">
      <c r="B39" s="104" t="s">
        <v>161</v>
      </c>
      <c r="C39" s="134" t="s">
        <v>161</v>
      </c>
      <c r="D39" s="106" t="s">
        <v>254</v>
      </c>
      <c r="E39" s="102" t="s">
        <v>149</v>
      </c>
      <c r="F39" s="102"/>
    </row>
    <row r="40" spans="2:6" ht="13.8" thickBot="1">
      <c r="B40" s="107"/>
      <c r="C40" s="135"/>
      <c r="D40" s="106" t="s">
        <v>255</v>
      </c>
      <c r="E40" s="102" t="s">
        <v>149</v>
      </c>
      <c r="F40" s="102"/>
    </row>
    <row r="41" spans="2:6" ht="13.8" thickBot="1">
      <c r="B41" s="107"/>
      <c r="C41" s="135"/>
      <c r="D41" s="106" t="s">
        <v>256</v>
      </c>
      <c r="E41" s="102" t="s">
        <v>149</v>
      </c>
      <c r="F41" s="102"/>
    </row>
    <row r="42" spans="2:6" ht="13.8" thickBot="1">
      <c r="B42" s="107"/>
      <c r="C42" s="135"/>
      <c r="D42" s="106" t="s">
        <v>257</v>
      </c>
      <c r="E42" s="102" t="s">
        <v>149</v>
      </c>
      <c r="F42" s="102"/>
    </row>
    <row r="43" spans="2:6" ht="13.8" thickBot="1">
      <c r="B43" s="109"/>
      <c r="C43" s="136"/>
      <c r="D43" s="106" t="s">
        <v>162</v>
      </c>
      <c r="E43" s="102"/>
      <c r="F43" s="102" t="s">
        <v>149</v>
      </c>
    </row>
    <row r="44" spans="2:6" ht="15.6">
      <c r="B44" s="111" t="s">
        <v>258</v>
      </c>
    </row>
  </sheetData>
  <mergeCells count="16">
    <mergeCell ref="C6:C7"/>
    <mergeCell ref="B4:B7"/>
    <mergeCell ref="C4:C5"/>
    <mergeCell ref="B12:C13"/>
    <mergeCell ref="C19:C22"/>
    <mergeCell ref="C39:C43"/>
    <mergeCell ref="N11:O11"/>
    <mergeCell ref="D12:D13"/>
    <mergeCell ref="E12:F12"/>
    <mergeCell ref="E20:E21"/>
    <mergeCell ref="F20:F21"/>
    <mergeCell ref="C23:C26"/>
    <mergeCell ref="C27:C28"/>
    <mergeCell ref="C31:C32"/>
    <mergeCell ref="C33:C34"/>
    <mergeCell ref="C35:C38"/>
  </mergeCells>
  <phoneticPr fontId="3"/>
  <dataValidations count="1">
    <dataValidation type="list" allowBlank="1" showInputMessage="1" showErrorMessage="1" sqref="G4:G7">
      <formula1>"○,△,×,／,－"</formula1>
    </dataValidation>
  </dataValidations>
  <pageMargins left="0.19685039370078741" right="0.19685039370078741" top="0.19685039370078741" bottom="0.19685039370078741" header="0.51181102362204722" footer="0.51181102362204722"/>
  <pageSetup paperSize="9" scale="66" fitToHeight="2"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8"/>
  <sheetViews>
    <sheetView topLeftCell="A4" workbookViewId="0">
      <selection activeCell="C4" sqref="C4:C5"/>
    </sheetView>
  </sheetViews>
  <sheetFormatPr defaultRowHeight="13.2"/>
  <cols>
    <col min="1" max="1" width="2" style="202" customWidth="1"/>
    <col min="2" max="2" width="19.44140625" style="202" customWidth="1"/>
    <col min="3" max="3" width="46.88671875" style="202" customWidth="1"/>
    <col min="4" max="4" width="55.44140625" style="202" customWidth="1"/>
    <col min="5" max="7" width="6.33203125" style="202" customWidth="1"/>
    <col min="8" max="8" width="42.44140625" style="202" customWidth="1"/>
    <col min="9" max="9" width="35.6640625" style="202" customWidth="1"/>
    <col min="10" max="16384" width="8.88671875" style="202"/>
  </cols>
  <sheetData>
    <row r="1" spans="2:15" ht="15" customHeight="1">
      <c r="B1" s="165" t="str">
        <f>+'1経営'!B1</f>
        <v xml:space="preserve">   品質・環境(含有化学物質)管理体制監査 実施項目一覧表　兼　チェックシート</v>
      </c>
      <c r="I1" s="204" t="s">
        <v>196</v>
      </c>
    </row>
    <row r="2" spans="2:15">
      <c r="B2" s="226" t="s">
        <v>47</v>
      </c>
      <c r="D2" s="170" t="str">
        <f>+'1経営'!D2</f>
        <v>○問題なし、△仕組みはあるが一部不備がある、×要求事項を実施していない、問題あり、／対象外、－未実施項目</v>
      </c>
      <c r="E2" s="226"/>
      <c r="F2" s="226"/>
    </row>
    <row r="3" spans="2:15" ht="18" customHeight="1">
      <c r="B3" s="242" t="str">
        <f>+'1経営'!B3</f>
        <v>監査項目</v>
      </c>
      <c r="C3" s="242" t="str">
        <f>+'1経営'!C3</f>
        <v>要求事項</v>
      </c>
      <c r="D3" s="242" t="str">
        <f>+'1経営'!D3</f>
        <v>評価内容/要求レベル</v>
      </c>
      <c r="E3" s="242" t="str">
        <f>+'1経営'!E3</f>
        <v>品質</v>
      </c>
      <c r="F3" s="242" t="str">
        <f>+'1経営'!F3</f>
        <v>環境</v>
      </c>
      <c r="G3" s="242" t="str">
        <f>+'1経営'!G3</f>
        <v>判定</v>
      </c>
      <c r="H3" s="242" t="str">
        <f>+'1経営'!H3</f>
        <v>確認結果(事実、ﾄﾞｷｭﾒﾝﾄ等)</v>
      </c>
      <c r="I3" s="242" t="str">
        <f>+'1経営'!I3</f>
        <v>改善要望事項</v>
      </c>
    </row>
    <row r="4" spans="2:15" ht="36">
      <c r="B4" s="243" t="s">
        <v>134</v>
      </c>
      <c r="C4" s="244" t="s">
        <v>48</v>
      </c>
      <c r="D4" s="198" t="s">
        <v>107</v>
      </c>
      <c r="E4" s="178" t="s">
        <v>83</v>
      </c>
      <c r="F4" s="178"/>
      <c r="G4" s="179" t="s">
        <v>57</v>
      </c>
      <c r="H4" s="232"/>
      <c r="I4" s="232"/>
    </row>
    <row r="5" spans="2:15" ht="84">
      <c r="B5" s="243"/>
      <c r="C5" s="245"/>
      <c r="D5" s="198" t="s">
        <v>173</v>
      </c>
      <c r="E5" s="178"/>
      <c r="F5" s="178" t="s">
        <v>83</v>
      </c>
      <c r="G5" s="179" t="s">
        <v>57</v>
      </c>
      <c r="H5" s="246"/>
      <c r="I5" s="246"/>
    </row>
    <row r="6" spans="2:15" ht="84">
      <c r="B6" s="247"/>
      <c r="C6" s="176" t="s">
        <v>49</v>
      </c>
      <c r="D6" s="198" t="s">
        <v>174</v>
      </c>
      <c r="E6" s="178" t="s">
        <v>220</v>
      </c>
      <c r="F6" s="178"/>
      <c r="G6" s="179" t="s">
        <v>57</v>
      </c>
      <c r="H6" s="246"/>
      <c r="I6" s="246"/>
    </row>
    <row r="7" spans="2:15" ht="120">
      <c r="B7" s="247"/>
      <c r="C7" s="183"/>
      <c r="D7" s="198" t="s">
        <v>175</v>
      </c>
      <c r="E7" s="178"/>
      <c r="F7" s="178" t="s">
        <v>220</v>
      </c>
      <c r="G7" s="179" t="s">
        <v>57</v>
      </c>
      <c r="H7" s="246"/>
      <c r="I7" s="246"/>
    </row>
    <row r="8" spans="2:15" ht="48">
      <c r="B8" s="247"/>
      <c r="C8" s="176" t="s">
        <v>50</v>
      </c>
      <c r="D8" s="198" t="s">
        <v>22</v>
      </c>
      <c r="E8" s="178" t="s">
        <v>83</v>
      </c>
      <c r="F8" s="178"/>
      <c r="G8" s="179" t="s">
        <v>57</v>
      </c>
      <c r="H8" s="248"/>
      <c r="I8" s="249"/>
    </row>
    <row r="9" spans="2:15" ht="48">
      <c r="B9" s="247"/>
      <c r="C9" s="183"/>
      <c r="D9" s="198" t="s">
        <v>176</v>
      </c>
      <c r="E9" s="178"/>
      <c r="F9" s="178" t="s">
        <v>83</v>
      </c>
      <c r="G9" s="179" t="s">
        <v>57</v>
      </c>
      <c r="H9" s="248"/>
      <c r="I9" s="249"/>
    </row>
    <row r="10" spans="2:15" ht="14.25" customHeight="1">
      <c r="B10" s="201" t="str">
        <f>+'1経営'!B21</f>
        <v>VQ-050              4</v>
      </c>
      <c r="C10" s="250"/>
      <c r="D10" s="213"/>
      <c r="E10" s="213"/>
      <c r="F10" s="213"/>
      <c r="G10" s="251"/>
      <c r="H10" s="227"/>
      <c r="I10" s="227"/>
    </row>
    <row r="11" spans="2:15" ht="14.25" customHeight="1">
      <c r="B11" s="252"/>
      <c r="C11" s="250"/>
      <c r="D11" s="239"/>
      <c r="E11" s="239"/>
      <c r="F11" s="239"/>
      <c r="G11" s="251"/>
      <c r="H11" s="227"/>
      <c r="I11" s="227"/>
      <c r="N11" s="216" t="s">
        <v>221</v>
      </c>
      <c r="O11" s="216"/>
    </row>
    <row r="12" spans="2:15" ht="14.25" customHeight="1">
      <c r="B12" s="252"/>
      <c r="C12" s="250"/>
      <c r="D12" s="213"/>
      <c r="E12" s="213"/>
      <c r="F12" s="213"/>
      <c r="G12" s="251"/>
      <c r="H12" s="227"/>
      <c r="I12" s="227"/>
      <c r="K12" s="240"/>
      <c r="L12" s="241" t="s">
        <v>61</v>
      </c>
      <c r="M12" s="202" t="s">
        <v>82</v>
      </c>
      <c r="N12" s="167" t="s">
        <v>61</v>
      </c>
      <c r="O12" s="167" t="s">
        <v>82</v>
      </c>
    </row>
    <row r="13" spans="2:15">
      <c r="D13" s="253"/>
      <c r="E13" s="253"/>
      <c r="F13" s="253"/>
      <c r="K13" s="219" t="s">
        <v>65</v>
      </c>
      <c r="L13" s="220">
        <f>COUNTIF($G$4,"○")+COUNTIF($G$6,"○")+COUNTIF($G$8,"○")</f>
        <v>0</v>
      </c>
      <c r="M13" s="220">
        <f>COUNTIF($G$5,"○")+COUNTIF($G$7,"○")+COUNTIF($G$9,"○")</f>
        <v>0</v>
      </c>
      <c r="N13" s="220">
        <f>COUNTIF($G$6,"○")</f>
        <v>0</v>
      </c>
      <c r="O13" s="202">
        <v>0</v>
      </c>
    </row>
    <row r="14" spans="2:15">
      <c r="K14" s="219" t="s">
        <v>66</v>
      </c>
      <c r="L14" s="220">
        <f>COUNTIF($G$4,"△")+COUNTIF($G$6,"△")+COUNTIF($G$8,"△")</f>
        <v>0</v>
      </c>
      <c r="M14" s="220">
        <f>COUNTIF($G$5,"△")+COUNTIF($G$7,"△")+COUNTIF($G$9,"△")</f>
        <v>0</v>
      </c>
      <c r="N14" s="220">
        <f>COUNTIF($G$6,"△")</f>
        <v>0</v>
      </c>
      <c r="O14" s="202">
        <v>0</v>
      </c>
    </row>
    <row r="15" spans="2:15">
      <c r="K15" s="219" t="s">
        <v>67</v>
      </c>
      <c r="L15" s="220">
        <f>COUNTIF($G$4,"×")+COUNTIF($G$6,"×")+COUNTIF($G$8,"×")</f>
        <v>0</v>
      </c>
      <c r="M15" s="220">
        <f>COUNTIF($G$5,"×")+COUNTIF($G$7,"×")+COUNTIF($G$9,"×")</f>
        <v>0</v>
      </c>
      <c r="N15" s="220">
        <f>COUNTIF($G$6,"×")</f>
        <v>0</v>
      </c>
      <c r="O15" s="202">
        <v>0</v>
      </c>
    </row>
    <row r="16" spans="2:15">
      <c r="K16" s="222" t="s">
        <v>68</v>
      </c>
      <c r="L16" s="220">
        <f>COUNTIF($G$4,"－")+COUNTIF($G$6,"－")+COUNTIF($G$8,"－")</f>
        <v>3</v>
      </c>
      <c r="M16" s="220">
        <f>COUNTIF($G$5,"－")+COUNTIF($G$7,"－")+COUNTIF($G$9,"－")</f>
        <v>3</v>
      </c>
      <c r="N16" s="220">
        <f>COUNTIF($G$6,"－")</f>
        <v>1</v>
      </c>
      <c r="O16" s="202">
        <v>0</v>
      </c>
    </row>
    <row r="17" spans="11:15">
      <c r="K17" s="222" t="s">
        <v>142</v>
      </c>
      <c r="L17" s="220">
        <f>COUNTIF($G$4,"／")+COUNTIF($G$6,"／")+COUNTIF($G$8,"／")</f>
        <v>0</v>
      </c>
      <c r="M17" s="220">
        <f>COUNTIF($G$5,"／")+COUNTIF($G$7,"／")+COUNTIF($G$9,"／")</f>
        <v>0</v>
      </c>
      <c r="N17" s="220">
        <f>COUNTIF($G$6,"／")</f>
        <v>0</v>
      </c>
      <c r="O17" s="202">
        <v>0</v>
      </c>
    </row>
    <row r="18" spans="11:15" ht="26.4">
      <c r="K18" s="219" t="s">
        <v>69</v>
      </c>
      <c r="L18" s="220">
        <f>SUM(L13:L15)</f>
        <v>0</v>
      </c>
      <c r="M18" s="220">
        <f>SUM(M13:M15)</f>
        <v>0</v>
      </c>
      <c r="N18" s="220">
        <f>SUM(N13:N15)</f>
        <v>0</v>
      </c>
      <c r="O18" s="220">
        <f>SUM(O13:O15)</f>
        <v>0</v>
      </c>
    </row>
  </sheetData>
  <mergeCells count="5">
    <mergeCell ref="N11:O11"/>
    <mergeCell ref="B4:B9"/>
    <mergeCell ref="C4:C5"/>
    <mergeCell ref="C6:C7"/>
    <mergeCell ref="C8:C9"/>
  </mergeCells>
  <phoneticPr fontId="3"/>
  <dataValidations count="2">
    <dataValidation type="list" allowBlank="1" showInputMessage="1" showErrorMessage="1" sqref="G10:G12">
      <formula1>"○,△,×,－"</formula1>
    </dataValidation>
    <dataValidation type="list" allowBlank="1" showInputMessage="1" showErrorMessage="1" sqref="G4:G9">
      <formula1>"○,△,×,／,－"</formula1>
    </dataValidation>
  </dataValidations>
  <pageMargins left="0.19685039370078741" right="0.19685039370078741" top="0.19685039370078741" bottom="0.19685039370078741" header="0.51181102362204722" footer="0.51181102362204722"/>
  <pageSetup paperSize="9" scale="67"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topLeftCell="A4" workbookViewId="0">
      <selection activeCell="C4" sqref="C4:C5"/>
    </sheetView>
  </sheetViews>
  <sheetFormatPr defaultRowHeight="13.2"/>
  <cols>
    <col min="1" max="1" width="1.88671875" style="202" customWidth="1"/>
    <col min="2" max="2" width="19.44140625" style="202" customWidth="1"/>
    <col min="3" max="3" width="46.88671875" style="202" customWidth="1"/>
    <col min="4" max="4" width="55.44140625" style="202" customWidth="1"/>
    <col min="5" max="7" width="6.33203125" style="202" customWidth="1"/>
    <col min="8" max="8" width="42.44140625" style="202" customWidth="1"/>
    <col min="9" max="9" width="35.6640625" style="202" customWidth="1"/>
    <col min="10" max="13" width="8.88671875" style="202"/>
    <col min="14" max="14" width="4.21875" style="202" customWidth="1"/>
    <col min="15" max="16384" width="8.88671875" style="202"/>
  </cols>
  <sheetData>
    <row r="1" spans="1:15" ht="14.4">
      <c r="B1" s="165" t="str">
        <f>+'1経営'!B1</f>
        <v xml:space="preserve">   品質・環境(含有化学物質)管理体制監査 実施項目一覧表　兼　チェックシート</v>
      </c>
      <c r="I1" s="204" t="s">
        <v>197</v>
      </c>
    </row>
    <row r="2" spans="1:15" ht="16.5" customHeight="1">
      <c r="B2" s="226" t="s">
        <v>51</v>
      </c>
      <c r="D2" s="170" t="str">
        <f>+'1経営'!D2</f>
        <v>○問題なし、△仕組みはあるが一部不備がある、×要求事項を実施していない、問題あり、／対象外、－未実施項目</v>
      </c>
      <c r="E2" s="226"/>
      <c r="F2" s="226"/>
    </row>
    <row r="3" spans="1:15" ht="17.25" customHeight="1">
      <c r="A3" s="227"/>
      <c r="B3" s="228" t="str">
        <f>+'1経営'!B3</f>
        <v>監査項目</v>
      </c>
      <c r="C3" s="228" t="str">
        <f>+'1経営'!C3</f>
        <v>要求事項</v>
      </c>
      <c r="D3" s="228" t="str">
        <f>+'1経営'!D3</f>
        <v>評価内容/要求レベル</v>
      </c>
      <c r="E3" s="228" t="str">
        <f>+'1経営'!E3</f>
        <v>品質</v>
      </c>
      <c r="F3" s="228" t="str">
        <f>+'1経営'!F3</f>
        <v>環境</v>
      </c>
      <c r="G3" s="228" t="str">
        <f>+'1経営'!G3</f>
        <v>判定</v>
      </c>
      <c r="H3" s="228" t="str">
        <f>+'1経営'!H3</f>
        <v>確認結果(事実、ﾄﾞｷｭﾒﾝﾄ等)</v>
      </c>
      <c r="I3" s="228" t="str">
        <f>+'1経営'!I3</f>
        <v>改善要望事項</v>
      </c>
      <c r="J3" s="227"/>
    </row>
    <row r="4" spans="1:15" ht="84">
      <c r="A4" s="227"/>
      <c r="B4" s="175" t="s">
        <v>135</v>
      </c>
      <c r="C4" s="176" t="s">
        <v>53</v>
      </c>
      <c r="D4" s="229" t="s">
        <v>179</v>
      </c>
      <c r="E4" s="178" t="s">
        <v>220</v>
      </c>
      <c r="F4" s="178"/>
      <c r="G4" s="179" t="s">
        <v>57</v>
      </c>
      <c r="H4" s="228"/>
      <c r="I4" s="228"/>
      <c r="J4" s="227"/>
    </row>
    <row r="5" spans="1:15" ht="216">
      <c r="A5" s="227"/>
      <c r="B5" s="230"/>
      <c r="C5" s="210"/>
      <c r="D5" s="229" t="s">
        <v>0</v>
      </c>
      <c r="E5" s="178"/>
      <c r="F5" s="178" t="s">
        <v>220</v>
      </c>
      <c r="G5" s="179" t="s">
        <v>57</v>
      </c>
      <c r="H5" s="228"/>
      <c r="I5" s="228"/>
      <c r="J5" s="227"/>
    </row>
    <row r="6" spans="1:15" ht="36">
      <c r="B6" s="231"/>
      <c r="C6" s="176" t="s">
        <v>180</v>
      </c>
      <c r="D6" s="187" t="s">
        <v>181</v>
      </c>
      <c r="E6" s="178" t="s">
        <v>83</v>
      </c>
      <c r="F6" s="178"/>
      <c r="G6" s="179" t="s">
        <v>57</v>
      </c>
      <c r="H6" s="232"/>
      <c r="I6" s="232"/>
    </row>
    <row r="7" spans="1:15" ht="48">
      <c r="B7" s="189"/>
      <c r="C7" s="210"/>
      <c r="D7" s="187" t="s">
        <v>23</v>
      </c>
      <c r="E7" s="178"/>
      <c r="F7" s="178" t="s">
        <v>83</v>
      </c>
      <c r="G7" s="179" t="s">
        <v>57</v>
      </c>
      <c r="H7" s="233"/>
      <c r="I7" s="232"/>
    </row>
    <row r="8" spans="1:15" ht="84">
      <c r="B8" s="234" t="s">
        <v>52</v>
      </c>
      <c r="C8" s="184" t="s">
        <v>182</v>
      </c>
      <c r="D8" s="187" t="s">
        <v>183</v>
      </c>
      <c r="E8" s="178" t="s">
        <v>220</v>
      </c>
      <c r="F8" s="178" t="s">
        <v>83</v>
      </c>
      <c r="G8" s="179" t="s">
        <v>57</v>
      </c>
      <c r="H8" s="235"/>
      <c r="I8" s="232"/>
    </row>
    <row r="9" spans="1:15" ht="13.5" customHeight="1">
      <c r="B9" s="201" t="str">
        <f>+'1経営'!B21</f>
        <v>VQ-050              4</v>
      </c>
      <c r="C9" s="236"/>
      <c r="D9" s="213"/>
      <c r="E9" s="213"/>
      <c r="F9" s="213"/>
      <c r="G9" s="237"/>
      <c r="H9" s="237"/>
    </row>
    <row r="10" spans="1:15" ht="15.75" customHeight="1">
      <c r="B10" s="238"/>
      <c r="C10" s="236"/>
      <c r="D10" s="239"/>
      <c r="E10" s="239"/>
      <c r="F10" s="239"/>
      <c r="G10" s="237"/>
      <c r="H10" s="237"/>
      <c r="N10" s="216" t="s">
        <v>221</v>
      </c>
      <c r="O10" s="216"/>
    </row>
    <row r="11" spans="1:15">
      <c r="K11" s="240"/>
      <c r="L11" s="241" t="s">
        <v>61</v>
      </c>
      <c r="M11" s="202" t="s">
        <v>82</v>
      </c>
      <c r="N11" s="167" t="s">
        <v>61</v>
      </c>
      <c r="O11" s="167" t="s">
        <v>82</v>
      </c>
    </row>
    <row r="12" spans="1:15">
      <c r="K12" s="219" t="s">
        <v>65</v>
      </c>
      <c r="L12" s="220">
        <f>COUNTIF($G$4,"○")+COUNTIF($G$6,"○")+COUNTIF($G$8,"○")</f>
        <v>0</v>
      </c>
      <c r="M12" s="220">
        <f>COUNTIF($G$5,"○")+COUNTIF($G$7,"○")+COUNTIF($G$8,"○")</f>
        <v>0</v>
      </c>
      <c r="N12" s="220">
        <f>COUNTIF($G$8,"○")</f>
        <v>0</v>
      </c>
      <c r="O12" s="220">
        <f>COUNTIF($G$5,"○")</f>
        <v>0</v>
      </c>
    </row>
    <row r="13" spans="1:15">
      <c r="K13" s="219" t="s">
        <v>66</v>
      </c>
      <c r="L13" s="220">
        <f>COUNTIF($G$4,"△")+COUNTIF($G$6,"△")+COUNTIF($G$8,"△")</f>
        <v>0</v>
      </c>
      <c r="M13" s="220">
        <f>COUNTIF($G$5,"△")+COUNTIF($G$7,"△")+COUNTIF($G$8,"△")</f>
        <v>0</v>
      </c>
      <c r="N13" s="220">
        <f>COUNTIF($G$8,"△")</f>
        <v>0</v>
      </c>
      <c r="O13" s="220">
        <f>COUNTIF($G$5,"△")</f>
        <v>0</v>
      </c>
    </row>
    <row r="14" spans="1:15">
      <c r="K14" s="219" t="s">
        <v>67</v>
      </c>
      <c r="L14" s="220">
        <f>COUNTIF($G$4,"×")+COUNTIF($G$6,"×")+COUNTIF($G$8,"×")</f>
        <v>0</v>
      </c>
      <c r="M14" s="220">
        <f>COUNTIF($G$5,"×")+COUNTIF($G$7,"×")+COUNTIF($G$8,"×")</f>
        <v>0</v>
      </c>
      <c r="N14" s="220">
        <f>COUNTIF($G$8,"×")</f>
        <v>0</v>
      </c>
      <c r="O14" s="220">
        <f>COUNTIF($G$5,"×")</f>
        <v>0</v>
      </c>
    </row>
    <row r="15" spans="1:15">
      <c r="K15" s="222" t="s">
        <v>68</v>
      </c>
      <c r="L15" s="220">
        <f>COUNTIF($G$4,"－")+COUNTIF($G$6,"－")+COUNTIF($G$8,"－")</f>
        <v>3</v>
      </c>
      <c r="M15" s="220">
        <f>COUNTIF($G$5,"－")+COUNTIF($G$7,"－")+COUNTIF($G$8,"－")</f>
        <v>3</v>
      </c>
      <c r="N15" s="220">
        <f>COUNTIF($G$8,"－")</f>
        <v>1</v>
      </c>
      <c r="O15" s="220">
        <f>COUNTIF($G$5,"－")</f>
        <v>1</v>
      </c>
    </row>
    <row r="16" spans="1:15">
      <c r="K16" s="222" t="s">
        <v>142</v>
      </c>
      <c r="L16" s="220">
        <f>COUNTIF($G$4,"／")+COUNTIF($G$6,"／")+COUNTIF($G$8,"／")</f>
        <v>0</v>
      </c>
      <c r="M16" s="220">
        <f>COUNTIF($G$5,"／")+COUNTIF($G$7,"／")+COUNTIF($G$8,"／")</f>
        <v>0</v>
      </c>
      <c r="N16" s="220">
        <f>COUNTIF($G$8,"／")</f>
        <v>0</v>
      </c>
      <c r="O16" s="220">
        <f>COUNTIF($G$5,"／")</f>
        <v>0</v>
      </c>
    </row>
    <row r="17" spans="11:15" ht="26.4">
      <c r="K17" s="219" t="s">
        <v>69</v>
      </c>
      <c r="L17" s="220">
        <f>SUM(L12:L14)</f>
        <v>0</v>
      </c>
      <c r="M17" s="220">
        <f>SUM(M12:M14)</f>
        <v>0</v>
      </c>
      <c r="N17" s="220">
        <f>SUM(N12:N14)</f>
        <v>0</v>
      </c>
      <c r="O17" s="220">
        <f>SUM(O12:O14)</f>
        <v>0</v>
      </c>
    </row>
  </sheetData>
  <mergeCells count="4">
    <mergeCell ref="N10:O10"/>
    <mergeCell ref="C4:C5"/>
    <mergeCell ref="C6:C7"/>
    <mergeCell ref="B4:B7"/>
  </mergeCells>
  <phoneticPr fontId="3"/>
  <dataValidations disablePrompts="1" count="1">
    <dataValidation type="list" allowBlank="1" showInputMessage="1" showErrorMessage="1" sqref="G4:G8">
      <formula1>"○,△,×,／,－"</formula1>
    </dataValidation>
  </dataValidations>
  <pageMargins left="0.19685039370078741" right="0.19685039370078741" top="0.19685039370078741" bottom="0.19685039370078741" header="0.51181102362204722" footer="0.51181102362204722"/>
  <pageSetup paperSize="9" scale="66"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1経営</vt:lpstr>
      <vt:lpstr>2.設計・開発プロセス</vt:lpstr>
      <vt:lpstr>3.仕入先の管理</vt:lpstr>
      <vt:lpstr>4.受入検査</vt:lpstr>
      <vt:lpstr>5.製造工程の管理</vt:lpstr>
      <vt:lpstr>6.設備管理</vt:lpstr>
      <vt:lpstr>7.変更管理</vt:lpstr>
      <vt:lpstr>8.不適合の管理</vt:lpstr>
      <vt:lpstr>9.出荷・トレース</vt:lpstr>
      <vt:lpstr>改善計画</vt:lpstr>
      <vt:lpstr>'7.変更管理'!OLE_LINK1</vt:lpstr>
      <vt:lpstr>'1経営'!Print_Area</vt:lpstr>
      <vt:lpstr>'2.設計・開発プロセス'!Print_Area</vt:lpstr>
      <vt:lpstr>'3.仕入先の管理'!Print_Area</vt:lpstr>
      <vt:lpstr>'4.受入検査'!Print_Area</vt:lpstr>
      <vt:lpstr>'5.製造工程の管理'!Print_Area</vt:lpstr>
      <vt:lpstr>'6.設備管理'!Print_Area</vt:lpstr>
      <vt:lpstr>'7.変更管理'!Print_Area</vt:lpstr>
      <vt:lpstr>'8.不適合の管理'!Print_Area</vt:lpstr>
      <vt:lpstr>'9.出荷・トレース'!Print_Area</vt:lpstr>
      <vt:lpstr>改善計画!Print_Area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卓己</dc:creator>
  <cp:lastModifiedBy>useradmin</cp:lastModifiedBy>
  <cp:lastPrinted>2016-10-17T16:53:23Z</cp:lastPrinted>
  <dcterms:created xsi:type="dcterms:W3CDTF">2007-04-02T06:18:10Z</dcterms:created>
  <dcterms:modified xsi:type="dcterms:W3CDTF">2022-02-01T23:58:40Z</dcterms:modified>
</cp:coreProperties>
</file>